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9"/>
  </bookViews>
  <sheets>
    <sheet name="2014" sheetId="1" r:id="rId1"/>
    <sheet name="прил. 1.1" sheetId="2" r:id="rId2"/>
    <sheet name="прилож.1.2" sheetId="3" r:id="rId3"/>
    <sheet name="прилож.2" sheetId="4" r:id="rId4"/>
    <sheet name="прилож. 2.1" sheetId="5" r:id="rId5"/>
    <sheet name="прилож.3" sheetId="6" r:id="rId6"/>
    <sheet name="прилож. 4" sheetId="7" state="hidden" r:id="rId7"/>
    <sheet name="прилож.4" sheetId="8" r:id="rId8"/>
    <sheet name="прилож. 5" sheetId="9" r:id="rId9"/>
    <sheet name="прилож. 6" sheetId="10" r:id="rId10"/>
    <sheet name="смета 2014" sheetId="11" r:id="rId11"/>
    <sheet name="Лист1" sheetId="12" r:id="rId12"/>
  </sheets>
  <definedNames>
    <definedName name="f5f3d" localSheetId="0">'2014'!#REF!</definedName>
  </definedNames>
  <calcPr fullCalcOnLoad="1"/>
</workbook>
</file>

<file path=xl/comments11.xml><?xml version="1.0" encoding="utf-8"?>
<comments xmlns="http://schemas.openxmlformats.org/spreadsheetml/2006/main">
  <authors>
    <author>1</author>
  </authors>
  <commentList>
    <comment ref="C3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<sst xmlns="http://schemas.openxmlformats.org/spreadsheetml/2006/main" count="1732" uniqueCount="740">
  <si>
    <t>№ полном</t>
  </si>
  <si>
    <t>КБК</t>
  </si>
  <si>
    <t>Наименование полномочия, плановые работы</t>
  </si>
  <si>
    <t>802-0104-0020400-500</t>
  </si>
  <si>
    <t>начисления на оплату труда</t>
  </si>
  <si>
    <t>итого</t>
  </si>
  <si>
    <t>итого1, 2, 3 полн</t>
  </si>
  <si>
    <t>802-0801-4409900-001</t>
  </si>
  <si>
    <t>Начисления на оплату труда</t>
  </si>
  <si>
    <t xml:space="preserve">итого </t>
  </si>
  <si>
    <t>Организация сбора и вывоза бытовых отходов и мусора</t>
  </si>
  <si>
    <t>Организация и осуществление в границах поселения</t>
  </si>
  <si>
    <t>мероприятия по МОБ подготовке муниципальных учрежден.</t>
  </si>
  <si>
    <t>Разработка плана</t>
  </si>
  <si>
    <t>Осуществление МОБ плана</t>
  </si>
  <si>
    <t xml:space="preserve">Обеспечение мероприятий по обеспечению безопасности </t>
  </si>
  <si>
    <t>людей на водных объектах,охране их жизни и здоровья</t>
  </si>
  <si>
    <t>Создание,развитие и обеспечение охраны лечебно-оздоровит.</t>
  </si>
  <si>
    <t>местности и курортов местного значения</t>
  </si>
  <si>
    <t>ВСЕГО</t>
  </si>
  <si>
    <t>ВСЕГО:</t>
  </si>
  <si>
    <t xml:space="preserve">Создание условий для развития местного традиционного </t>
  </si>
  <si>
    <t xml:space="preserve">народного художественного творчества, участие в сохранении, </t>
  </si>
  <si>
    <t>возрождении и развитии народных художественных промыслов</t>
  </si>
  <si>
    <t>в поселении</t>
  </si>
  <si>
    <t>клуб</t>
  </si>
  <si>
    <t>устройство противопожарных полос по границам посел.</t>
  </si>
  <si>
    <t>РЕЗЕРВ 2%</t>
  </si>
  <si>
    <t>Договор по обеспечению газом населения</t>
  </si>
  <si>
    <t>802-0309-2180100-500</t>
  </si>
  <si>
    <t>Приобретение МЗ</t>
  </si>
  <si>
    <t>дательством РФ, полномочий собственника водных объектов</t>
  </si>
  <si>
    <t xml:space="preserve">Осуществление в пределах, установленных водным законо-   </t>
  </si>
  <si>
    <t xml:space="preserve">информ-е населения об огранич-ях использ-ия водных объектов </t>
  </si>
  <si>
    <t>802-0406-2800200-500</t>
  </si>
  <si>
    <t>ГСМ</t>
  </si>
  <si>
    <t>потребность</t>
  </si>
  <si>
    <t xml:space="preserve">Прочие услуги </t>
  </si>
  <si>
    <t>Увеличение стоимости мз</t>
  </si>
  <si>
    <t>приобретение музейных экспонатов</t>
  </si>
  <si>
    <t>Заключение договоров по обучению населения</t>
  </si>
  <si>
    <t>Установка программы похозяйственной книги</t>
  </si>
  <si>
    <t>Проведение мероприятий</t>
  </si>
  <si>
    <t>резерв</t>
  </si>
  <si>
    <t>строй. материалы для ремонта клуба</t>
  </si>
  <si>
    <t>командировочные</t>
  </si>
  <si>
    <t>транспортные услуги</t>
  </si>
  <si>
    <t>Уборка несанкционированных свалок</t>
  </si>
  <si>
    <t>802-0113-09200300-500</t>
  </si>
  <si>
    <t>Выплаты по решению суда работникам ЖКХ</t>
  </si>
  <si>
    <t>Проведение весеннего и осеннего месячника</t>
  </si>
  <si>
    <t>Изготовление тех.паспортов коммунальных сетей</t>
  </si>
  <si>
    <t>Найм транспортных средств</t>
  </si>
  <si>
    <t xml:space="preserve">Приобретение водоразборной колонки </t>
  </si>
  <si>
    <t>приобретение дров</t>
  </si>
  <si>
    <t>подписка</t>
  </si>
  <si>
    <t>802-0104-0020400-120</t>
  </si>
  <si>
    <t>802-0104-0020400-240</t>
  </si>
  <si>
    <t>802-0104-0020400-850</t>
  </si>
  <si>
    <t>802-0104-0020400-851</t>
  </si>
  <si>
    <t>802-0104-0020400-852</t>
  </si>
  <si>
    <t>802-0104-0020800-120</t>
  </si>
  <si>
    <t>802-0502-3510500-240</t>
  </si>
  <si>
    <t>802-0503-6000500-240</t>
  </si>
  <si>
    <t>802-0309-2180100-240</t>
  </si>
  <si>
    <t>802-0801-4409900-120</t>
  </si>
  <si>
    <t>802-0801-4409900-240</t>
  </si>
  <si>
    <t>802-0801-4409900-850</t>
  </si>
  <si>
    <t>802-0801-4409900-851</t>
  </si>
  <si>
    <t>802-0801-4409900-852</t>
  </si>
  <si>
    <t>802-0503-6000300-240</t>
  </si>
  <si>
    <t>802-0412-3380000-240</t>
  </si>
  <si>
    <t>802-0412-3340000-244</t>
  </si>
  <si>
    <t>802-0503-6000100-240</t>
  </si>
  <si>
    <t>802-0503-6000400-240</t>
  </si>
  <si>
    <t>802-0707-4310100-240</t>
  </si>
  <si>
    <t>802-0112-0700500-800</t>
  </si>
  <si>
    <t>802-0112-0700500-870</t>
  </si>
  <si>
    <t>802-1102-5129700-240</t>
  </si>
  <si>
    <t>приобретение пожарного инвентаря, указатели</t>
  </si>
  <si>
    <t xml:space="preserve"> освещение  (долгосрочная программа)</t>
  </si>
  <si>
    <t>Целевая долгосрочная программа "Строительство и ремонт объектов для захоронения и утилизации биоотходов на территории Забайкальского края 2013-2017 г.г.</t>
  </si>
  <si>
    <t>Планировка, обустройство нового кладбища</t>
  </si>
  <si>
    <t>Покраска известью забора поселкового кладбища</t>
  </si>
  <si>
    <t>Приобретение материалов на ремонт памятного знака</t>
  </si>
  <si>
    <t>Итого</t>
  </si>
  <si>
    <t>услуги связи</t>
  </si>
  <si>
    <t>налог (на имущество, земельный)</t>
  </si>
  <si>
    <t>налоги (другие)</t>
  </si>
  <si>
    <t>налоги (на имущество, земельный)</t>
  </si>
  <si>
    <t>Приобретение ОС</t>
  </si>
  <si>
    <t>Увеличение стоимости МЗ</t>
  </si>
  <si>
    <t>Формирование,утверждение,исполнение бюджета и контроль за исполнением бюджета</t>
  </si>
  <si>
    <t>Установление,изменение и отмена местных налогов и сборов</t>
  </si>
  <si>
    <t>Владение, пользование и распоряжение имуществом, находящимся в муниципальной собственности</t>
  </si>
  <si>
    <t>Организация в границах поселения электро-, тепло-,газо-, водоснабжения населения, водоотведения, снабжение населения топливом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</si>
  <si>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</si>
  <si>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</si>
  <si>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</si>
  <si>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Заработная плата</t>
  </si>
  <si>
    <t>Создание условий для организации досуга и обеспечение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</si>
  <si>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физультурно-оздоровительных и спортивных мероприятий поселения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</si>
  <si>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</si>
  <si>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Аккорицидная обработка зоны отдыха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</si>
  <si>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кодексом 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 расположенных на территории поселения, утверждение местных нормативов градостроительного 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 земельного контроля за использованием земель поселения;</t>
  </si>
  <si>
    <t>Организация ритуальных услуг и содержание мест захоронения</t>
  </si>
  <si>
    <t>Организация и осуществление мероприятий по гражданской  обороне, защите населения и территории поселения от чрезвычайных ситуаций природного и техногенного характера</t>
  </si>
  <si>
    <t>Создание,содержание и организация деятельности аварийно-спасательных служб и (или) аврийно-спасательных формирований на территории поселения</t>
  </si>
  <si>
    <t>Осуществление мероприятий по обеспечению безопасности людей на водных объектов,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</si>
  <si>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</si>
  <si>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Содействие в развитии сельсхозяйственного производства, создание условий для развития малого и среднего предпринимательства</t>
  </si>
  <si>
    <t xml:space="preserve">Организация и осуществление мероприятий по работе с  детьми и молодежью в поселении </t>
  </si>
  <si>
    <t>Создание условий для деятельности добровольных формирований населения по охране общественного порядка</t>
  </si>
  <si>
    <t>Программа комплексного развития системы коммунальной инфраструктуры 2010-2020гг.</t>
  </si>
  <si>
    <t>Проведение спортивных мероприятий</t>
  </si>
  <si>
    <t xml:space="preserve">прочие расходы  (проведение праздников, мероприятий) </t>
  </si>
  <si>
    <t>Ремонт жилищно-коммунального хозяйства по программе  "Модернизация объектов коммунальной инфраструктуры 2012-2015 гг. "</t>
  </si>
  <si>
    <t>802-0102-0021100-240</t>
  </si>
  <si>
    <t>коммунальные услуги (электроэнергия, водоснабжение)</t>
  </si>
  <si>
    <t>оплата по договорам руководителям кружковой работы</t>
  </si>
  <si>
    <t>Сувенирная продукция</t>
  </si>
  <si>
    <t>Электроэнергия</t>
  </si>
  <si>
    <t>Услуги по содержанию имущества</t>
  </si>
  <si>
    <t>Транспортные услуги</t>
  </si>
  <si>
    <t>Услуги связи</t>
  </si>
  <si>
    <t>Суточные при служебной командировке</t>
  </si>
  <si>
    <t>Заработная плата специалистов</t>
  </si>
  <si>
    <t>Заработная плата обслуж.персонал</t>
  </si>
  <si>
    <t>Начисления на оплату труда обслуж персонала</t>
  </si>
  <si>
    <t>Приобретение материалов</t>
  </si>
  <si>
    <t>Перечень  главных администраторов доходов бюджета городского поселения "Курорт-Дарасунское", закрепляемых за исполнительными органами государственной власти Забайкальского края</t>
  </si>
  <si>
    <t xml:space="preserve"> </t>
  </si>
  <si>
    <t>Код классификации доходов бюджетов Российской Федерации</t>
  </si>
  <si>
    <t xml:space="preserve">Источники доходов бюджета городского поселения "Курорт-Дарасунское", закрепляемые за исполнительными органами государственной власти Забайкальского края </t>
  </si>
  <si>
    <t>Код главного администратора доходов бюджета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</si>
  <si>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</si>
  <si>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 xml:space="preserve">Государственная служба занятости населения Забайкальского края </t>
  </si>
  <si>
    <t>016</t>
  </si>
  <si>
    <t>1 16 90050 10 0000 140</t>
  </si>
  <si>
    <t>Прочие поступления от денежных взысканий (штрафов) и иных сумм в возмещение ущерба , зачисляемые в бюджеты поселений</t>
  </si>
  <si>
    <t>Государственная финансовая инспекция Забайкальского края</t>
  </si>
  <si>
    <t>029</t>
  </si>
  <si>
    <t>1 16 33050 05 0000 140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</si>
  <si>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оказания услуг для нужд поселений </t>
  </si>
  <si>
    <t>Государственная экологическая инспекция Забайкальского края</t>
  </si>
  <si>
    <t>040</t>
  </si>
  <si>
    <t>1 16 25075 10 0000 140</t>
  </si>
  <si>
    <t>Денежные взыскания (штрафы) за нарушение лесного законодательства, установленное на лесных участках. Находящихся в собственности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</si>
  <si>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</si>
  <si>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</si>
  <si>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Доходы бюджета городского поселения "Курорт-Дарасунское", администрирование которых может осуществляться органами государственной власти Забайкальского края в пределах их компетенции</t>
  </si>
  <si>
    <t>1 17 01050 10 0000 180</t>
  </si>
  <si>
    <t>Невыясненные поступления, зачисляемые в бюджеты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</si>
  <si>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</si>
  <si>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 излишне взысканные суммы</t>
  </si>
  <si>
    <t>Перечень главных администраторов доходов бюджета городского поселения "Курорт-Дарасунское" -органов местного самоуправления муниципального района "Карымский район"</t>
  </si>
  <si>
    <t>Наименование главных администраторов доходов бюджета городского поселения "Курорт-Дарасунское"</t>
  </si>
  <si>
    <t xml:space="preserve">Код главного администратора доходов бюджета </t>
  </si>
  <si>
    <t>Комитет по финансам муниципального района "Карымский район"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</si>
  <si>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</si>
  <si>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совеошение нотариальных действий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</si>
  <si>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</si>
  <si>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</si>
  <si>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1 13 03050 10 0920 130</t>
  </si>
  <si>
    <t>Прочие доходы от оказания платных услуг получателями средств бюджетов поселений и компетенсации затратбюджетов поселений</t>
  </si>
  <si>
    <t>1 13 03050 10 0930 130</t>
  </si>
  <si>
    <t>Доходы отплатных услуг и иной приносящей доход деятельности, оказываемых бюджетными учреждениями поселений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</si>
  <si>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</si>
  <si>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</si>
  <si>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Невыясненные поступления , зачисляемые в бюджеты поселений</t>
  </si>
  <si>
    <t>1 17 05050 10 0920 180</t>
  </si>
  <si>
    <t>Прочие неналоговые доходы бюджетов поселений</t>
  </si>
  <si>
    <t>1 17 05050 10 0930 180</t>
  </si>
  <si>
    <t>Прочие неналоговые доходы от иной приносящей доход деятельности бюджетных учреждений поселений</t>
  </si>
  <si>
    <t>2 02 02999 10 0000 151</t>
  </si>
  <si>
    <t>Прочие субсидии бюджетам поселений</t>
  </si>
  <si>
    <t>2 02 01001 10 0000 151</t>
  </si>
  <si>
    <t>Датации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</si>
  <si>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</si>
  <si>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</si>
  <si>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</si>
  <si>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</si>
  <si>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2 02 03024 10 0000 151</t>
  </si>
  <si>
    <t xml:space="preserve">Субвенции бюджетам поселений на выполнение передаваемых полномочий субъектоа Российской Федерации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</si>
  <si>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</si>
  <si>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</si>
  <si>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2 03 05030 10 0000 151</t>
  </si>
  <si>
    <t>Безвозмездные поступления в бюджеты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</si>
  <si>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Отдел по управлению имуществом и земельным вопросам администрации муницмпального района "Карымский район"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</si>
  <si>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</si>
  <si>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</si>
  <si>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</si>
  <si>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</si>
  <si>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</si>
  <si>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</si>
  <si>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1 14 02033 10 0000 410</t>
  </si>
  <si>
    <t>Доходы от реализации иного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</si>
  <si>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1 14 02033 10 0000 440</t>
  </si>
  <si>
    <t xml:space="preserve">Доходы от реализации иного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</si>
  <si>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</si>
  <si>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</si>
  <si>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бюджета городского поселения "Курорт-Дарасунское", администрирование которых может осуществляться органами местного самоуправления муниципального района</t>
  </si>
  <si>
    <t>.802</t>
  </si>
  <si>
    <t>Прочие поступления от денежных взысканий (штрафов) и иных сумм в возмещение ущерба, зачисляемые в бюджеты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</si>
  <si>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 и иных платежей, а также сумм прцентов за несвоевременное осуществление такого возврата и прцентов на излишне взысканные суммы.</t>
  </si>
  <si>
    <t>1 17 05050 10 0000 180</t>
  </si>
  <si>
    <t>Нормативы распределения доходов подлежащих зачислению в бюджет                                                  городского поселения "Курорт-Дарасунское" (в процентах)</t>
  </si>
  <si>
    <t xml:space="preserve">Наименование дохода </t>
  </si>
  <si>
    <t>Нормативы распределения доходов , подлежащих зачислению в бюджет городского поселения "Курорт-Дарасунское"</t>
  </si>
  <si>
    <t>бюджет поселения</t>
  </si>
  <si>
    <t xml:space="preserve">В части прочих неналоговых доходов </t>
  </si>
  <si>
    <t>Наименование налога (сбора)</t>
  </si>
  <si>
    <t>Код бюджетной классификации Российской Федерации</t>
  </si>
  <si>
    <t>Нормативы ( проценты) отчислений от налогов и сборов</t>
  </si>
  <si>
    <t>Налог на доходы физических лиц</t>
  </si>
  <si>
    <t>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</si>
  <si>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</si>
  <si>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1 01 02010 01 0000 110</t>
  </si>
  <si>
    <t xml:space="preserve">Налог на доходы  физических лиц с доходов, полученных физическими лицами в соответствии со статьей 228 Налогового Кодекса Российской Федерации </t>
  </si>
  <si>
    <t>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</si>
  <si>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</si>
  <si>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</si>
  <si>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</si>
  <si>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</si>
  <si>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</si>
  <si>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</si>
  <si>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</si>
  <si>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</si>
  <si>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 подпунктом 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</si>
  <si>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</si>
  <si>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 2 пункта 1 статьи 394 Налогового кодекса Российской Федерации и применяемым  к объектам налогообложения,расположенным в границах поселений</t>
  </si>
  <si>
    <t>1 06 06023 10 0000 110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</si>
  <si>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</si>
  <si>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</si>
  <si>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</t>
  </si>
  <si>
    <t>1 11 05010 00 0000 120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</si>
  <si>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</si>
  <si>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ГОСУДАСРТВА</t>
  </si>
  <si>
    <t>1 13 00000 00 0000 000</t>
  </si>
  <si>
    <t>Прочие доходы от оказания платных услуг получателями средств бюджетов поселений и компенсации затрат госудасртва бюджетов поселений</t>
  </si>
  <si>
    <t>1 13 03050 10 0000 130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</si>
  <si>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</si>
  <si>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</si>
  <si>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участков,находящихся в государственной и муниципальной собственности( за исключением земельных участков автономных учреждений)</t>
  </si>
  <si>
    <t>1 14 06000 00 0000 430</t>
  </si>
  <si>
    <t>Перечень главных администраторов источников финансирования дефицита бюджета городского поселения "Курорт Дарасунское" - органов местного самоуправления муниципального района "Карымский район"</t>
  </si>
  <si>
    <t>Наименование главных администраторов источников финанасирования дефицита  бюджета городского поселения "Курорт-Дарасунское"</t>
  </si>
  <si>
    <t xml:space="preserve">Код классификации источников финансирования дефицитов бюджетов РФ </t>
  </si>
  <si>
    <t xml:space="preserve">Код группы, подгруппы, статьи и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дефицитов бюджетов </t>
  </si>
  <si>
    <t>Источники финансирования дефицита бюджета городского поселения "Курорт-Дарасунское"</t>
  </si>
  <si>
    <t>01 05 02 01 10 0000 510</t>
  </si>
  <si>
    <t>Увеличение прочих остатков денежных средств бюджетов поселений</t>
  </si>
  <si>
    <t>01 05 02 01 10 0000 610</t>
  </si>
  <si>
    <t xml:space="preserve">Уменьшение прочих остатков денежных стедств бюджетов поселений 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</si>
  <si>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</si>
  <si>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</si>
  <si>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</si>
  <si>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</si>
  <si>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Наименование доходов</t>
  </si>
  <si>
    <t>Сумма                                      (тыс. рублей)</t>
  </si>
  <si>
    <t>1 00 00000 00 0000 000</t>
  </si>
  <si>
    <t>НАЛОГОВЫЕ ДОХОДЫ, всего</t>
  </si>
  <si>
    <t>1 01 00000 00 0000 000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</si>
  <si>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</si>
  <si>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</si>
  <si>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</si>
  <si>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1 01 02030 01 0000 10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</si>
  <si>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</si>
  <si>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</si>
  <si>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</si>
  <si>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ставкам,применяемым к объектам налогооблажения, расположенным в границах поселений </t>
  </si>
  <si>
    <t>1 06 06010 00 0000 110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</si>
  <si>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</si>
  <si>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</si>
  <si>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</si>
  <si>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</si>
  <si>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налогооблажения, расположенному в границах поселения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</si>
  <si>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</si>
  <si>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</si>
  <si>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</si>
  <si>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РФ)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</si>
  <si>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</si>
  <si>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 </t>
  </si>
  <si>
    <t>1 09 00000 00 0000 000</t>
  </si>
  <si>
    <t>Задолженность и перерасчеты по отмененным налогам и сборам и иным обязательным платежам</t>
  </si>
  <si>
    <t>1 09 04050 00 0000 110</t>
  </si>
  <si>
    <t>Земельный налог (по обязательствам возникшим до января 2006 г)</t>
  </si>
  <si>
    <t>1 09 04050 10 0000 110</t>
  </si>
  <si>
    <t>Земельный налог (по обязательствам возникшим до января 2006 г) мобилизуемый на территориях поселений</t>
  </si>
  <si>
    <t xml:space="preserve">Транспортный налог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</si>
  <si>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</si>
  <si>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</si>
  <si>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</si>
  <si>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</si>
  <si>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</si>
  <si>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</si>
  <si>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1 11 09000 00 0000 120</t>
  </si>
  <si>
    <t>Прочие доходыот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предприятий 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</si>
  <si>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</si>
  <si>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</si>
  <si>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</si>
  <si>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</si>
  <si>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</si>
  <si>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</si>
  <si>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</si>
  <si>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</si>
  <si>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</si>
  <si>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</si>
  <si>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</si>
  <si>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</si>
  <si>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202 02999 10 0000 151</t>
  </si>
  <si>
    <t>2 02 03000 00 0000 151</t>
  </si>
  <si>
    <t>Субвенции бюджетам субъектов Российской Федерации и муниципальных образований</t>
  </si>
  <si>
    <t>2 021 03015 00 0000 151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</si>
  <si>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</si>
  <si>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поселений на осуществление первичного воинского учета на территориях 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</si>
  <si>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</si>
  <si>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</si>
  <si>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</si>
  <si>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</si>
  <si>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</si>
  <si>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</si>
  <si>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</si>
  <si>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</si>
  <si>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2 03 00000 00 0000 180</t>
  </si>
  <si>
    <t>Безвозмездные поступления  от государственной корпораций</t>
  </si>
  <si>
    <t>2 03 10001 00 0000 180</t>
  </si>
  <si>
    <t xml:space="preserve">Безвозмездные поступления в бюджеты поселений от государственной корпорации Фонда содействия реформированию жилищно-коммунального хозяйства </t>
  </si>
  <si>
    <t>2 03 05000 10 0000 180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</si>
  <si>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 и переселению граждан из аварийного жилищного фонда</t>
  </si>
  <si>
    <t>2 03 05030 10 0000 180</t>
  </si>
  <si>
    <t>Безвозмездные поступления в бюджеты поселений от государственной корпорации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</si>
  <si>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Всего доходов</t>
  </si>
  <si>
    <t xml:space="preserve">   </t>
  </si>
  <si>
    <t xml:space="preserve">Приложение № 5 к Решению Совета      
городского поселения "Курорт Дарасунское" 
</t>
  </si>
  <si>
    <t>Наименование показателя</t>
  </si>
  <si>
    <t>К О Д Ы
ведомственной классификации</t>
  </si>
  <si>
    <t xml:space="preserve">    Сумма, тыс.руб.</t>
  </si>
  <si>
    <t>в том числе</t>
  </si>
  <si>
    <t>Главный распорядитель, распорядитель средств</t>
  </si>
  <si>
    <t>Раздел</t>
  </si>
  <si>
    <t>Подраздел</t>
  </si>
  <si>
    <t>Целевая статья</t>
  </si>
  <si>
    <t>ВР</t>
  </si>
  <si>
    <t>Сумма, тыс.</t>
  </si>
  <si>
    <t>текущие расходы</t>
  </si>
  <si>
    <t>кап.расх</t>
  </si>
  <si>
    <t>Общегосударственные вопросы</t>
  </si>
  <si>
    <t>01</t>
  </si>
  <si>
    <t>02</t>
  </si>
  <si>
    <t xml:space="preserve">Руководство и управление в сфере установленных функций органов местного самоуправления </t>
  </si>
  <si>
    <t>Расходы на выплату персаналу органов местного самоуправления</t>
  </si>
  <si>
    <t>Фонд оплаты труда и страховые взносы</t>
  </si>
  <si>
    <t>Функционирование местных администраций</t>
  </si>
  <si>
    <t>04</t>
  </si>
  <si>
    <t>Центральный аппарат</t>
  </si>
  <si>
    <t>002 04 00</t>
  </si>
  <si>
    <t>Иные закупки товаров, работ и услуг для нужд органов местного самоуправления</t>
  </si>
  <si>
    <t>прочие   закупки товаров, работ и услуг для нужд органов местного самоуправления</t>
  </si>
  <si>
    <t xml:space="preserve">Уплата налогов ,сборов и иных платежей </t>
  </si>
  <si>
    <t>Уплата налога на имущество организаций и земельного налога</t>
  </si>
  <si>
    <t>Уплата прочих налогов</t>
  </si>
  <si>
    <t>002 08 00</t>
  </si>
  <si>
    <t>Осуществление полномочий по созданию административных комиссий</t>
  </si>
  <si>
    <t>521 02 07</t>
  </si>
  <si>
    <t>межбюджетные трансферты</t>
  </si>
  <si>
    <t>Субвенции</t>
  </si>
  <si>
    <t>Резервные  фонды</t>
  </si>
  <si>
    <t>11</t>
  </si>
  <si>
    <t xml:space="preserve">Резервные фонды  </t>
  </si>
  <si>
    <t>070 00 00</t>
  </si>
  <si>
    <t>Резервные фонды местных администраций</t>
  </si>
  <si>
    <t>070 05 00</t>
  </si>
  <si>
    <t>Иные бюджетные ассигнования</t>
  </si>
  <si>
    <t>Резервные средства</t>
  </si>
  <si>
    <t>.01</t>
  </si>
  <si>
    <t>.0920301</t>
  </si>
  <si>
    <t>Обеспечение проведения выборов и референдумов</t>
  </si>
  <si>
    <t>07</t>
  </si>
  <si>
    <t>0200002</t>
  </si>
  <si>
    <t>Проведение выборов в представительные органы муниципального образования</t>
  </si>
  <si>
    <t>500</t>
  </si>
  <si>
    <t>0</t>
  </si>
  <si>
    <t>Мобилизационная и вневойсковая подготовка</t>
  </si>
  <si>
    <t>03</t>
  </si>
  <si>
    <t>Осуществление первичного воинского учета</t>
  </si>
  <si>
    <t>0013600</t>
  </si>
  <si>
    <t>121</t>
  </si>
  <si>
    <t>244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</si>
  <si>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</si>
  <si>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</si>
  <si>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.09</t>
  </si>
  <si>
    <t xml:space="preserve">Мероприятия по предупреждению и ликвидации последствий чрезвычайных ситуаций и стихийных бедствий </t>
  </si>
  <si>
    <t>09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</si>
  <si>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</si>
  <si>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</si>
  <si>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</si>
  <si>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экономика</t>
  </si>
  <si>
    <t>12</t>
  </si>
  <si>
    <t>Другие вопросы в области национальной экономики</t>
  </si>
  <si>
    <t>Мероприятия в области строительства,архитектуры,градостроительства</t>
  </si>
  <si>
    <t>338 00 00</t>
  </si>
  <si>
    <t>Мероприятия по землеустройству и землепользованию</t>
  </si>
  <si>
    <t>340 03 00</t>
  </si>
  <si>
    <t xml:space="preserve">Жилищно-коммунальное хозяйство                               </t>
  </si>
  <si>
    <t>05</t>
  </si>
  <si>
    <t>Жилищное хозяйство</t>
  </si>
  <si>
    <t>Содействие развитию жилищного строительства</t>
  </si>
  <si>
    <t>Целевые программы муниципальных образований</t>
  </si>
  <si>
    <t>Субсидии юридическим лицам на финансовое обеспечение мероприятий по капитальному ремонту многоквартирных домов</t>
  </si>
  <si>
    <t>810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</si>
  <si>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</si>
  <si>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</si>
  <si>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</si>
  <si>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</si>
  <si>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</si>
  <si>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</si>
  <si>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</si>
  <si>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Освещение</t>
  </si>
  <si>
    <t>600 01 00</t>
  </si>
  <si>
    <t>Содержание дорог и сооружений на них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</si>
  <si>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</si>
  <si>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</si>
  <si>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</si>
  <si>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</si>
  <si>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</si>
  <si>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</t>
  </si>
  <si>
    <t>600 05 00</t>
  </si>
  <si>
    <t xml:space="preserve">Молодежная политика и оздоровление детей 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</si>
  <si>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</si>
  <si>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</si>
  <si>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</si>
  <si>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</si>
  <si>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кинематография, средства массовой информации</t>
  </si>
  <si>
    <t>08</t>
  </si>
  <si>
    <t>Культура</t>
  </si>
  <si>
    <t>Резервный фонд. Прочие расходы</t>
  </si>
  <si>
    <t>0700500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</si>
  <si>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</si>
  <si>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</si>
  <si>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</si>
  <si>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</si>
  <si>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Социальная политика</t>
  </si>
  <si>
    <t>10</t>
  </si>
  <si>
    <t>Социальное обеспечение населения</t>
  </si>
  <si>
    <t>Пособия и компенсации гражданам и иные социальные выплаты</t>
  </si>
  <si>
    <t>Социальная помощь</t>
  </si>
  <si>
    <t>505 00 00</t>
  </si>
  <si>
    <t>Пособия по социальной помощи населению</t>
  </si>
  <si>
    <t>505 33 00</t>
  </si>
  <si>
    <t>Физической культура и  спорт</t>
  </si>
  <si>
    <t>Массовый спорт</t>
  </si>
  <si>
    <t>Физико-оздоровительная работа и спортивные мероприятия</t>
  </si>
  <si>
    <t>Мероприятия в области здравоохранения , спорта и физической культуры, туризма</t>
  </si>
  <si>
    <t>.10</t>
  </si>
  <si>
    <t>.03</t>
  </si>
  <si>
    <t>.005</t>
  </si>
  <si>
    <t>505 36 02</t>
  </si>
  <si>
    <t>068</t>
  </si>
  <si>
    <t>Мероприятия в области социальной политики</t>
  </si>
  <si>
    <t>7950000</t>
  </si>
  <si>
    <t xml:space="preserve">Межбюджетные трансферты.Дотации бюджетам субъектов РФ и муниципальных образований </t>
  </si>
  <si>
    <t>Иные межбюджетные трансферты</t>
  </si>
  <si>
    <t>.04</t>
  </si>
  <si>
    <t>Межбюджетные трансферты</t>
  </si>
  <si>
    <t xml:space="preserve">521 00 00 </t>
  </si>
  <si>
    <t>Межбюджетные трансферты из бюджетов поселений</t>
  </si>
  <si>
    <t>521 06 00</t>
  </si>
  <si>
    <t>.017</t>
  </si>
  <si>
    <t>Итого расходов</t>
  </si>
  <si>
    <t>Обустройство мест для твердых бытовых отходов на территории кладбища</t>
  </si>
  <si>
    <t>Обслуживание государственного муниципального долга</t>
  </si>
  <si>
    <t>802-1301-0650300-720</t>
  </si>
  <si>
    <t>802-0107-0200002-244</t>
  </si>
  <si>
    <t>Проведение выборов</t>
  </si>
  <si>
    <t>КОСГУ</t>
  </si>
  <si>
    <t>Процентные платежи по бюджетным кредитам</t>
  </si>
  <si>
    <t>13</t>
  </si>
  <si>
    <t>Функционирование высшего должного лица</t>
  </si>
  <si>
    <t>Глава муниципального образования</t>
  </si>
  <si>
    <t>Расходы на выплату персоналу органов местного самоуправления</t>
  </si>
  <si>
    <t>Обслуживание государственного и муниципального долга</t>
  </si>
  <si>
    <t xml:space="preserve">Приложение № 6 к Решению Совета      
городского поселения "Курорт Дарасунское" 
</t>
  </si>
  <si>
    <t>Статья расходов</t>
  </si>
  <si>
    <t>Наименование работ</t>
  </si>
  <si>
    <t>Представительный орган</t>
  </si>
  <si>
    <t>0102 0020300 244</t>
  </si>
  <si>
    <t xml:space="preserve">Аппарат управления </t>
  </si>
  <si>
    <t>Командировочные</t>
  </si>
  <si>
    <t>Начисления на заработную плату</t>
  </si>
  <si>
    <t>.0104 0020400 240</t>
  </si>
  <si>
    <t>Суточные при служебной камандировке</t>
  </si>
  <si>
    <t xml:space="preserve">      -  интернет</t>
  </si>
  <si>
    <t xml:space="preserve">      - абонентская плата</t>
  </si>
  <si>
    <t xml:space="preserve">      - почтовые расходы</t>
  </si>
  <si>
    <t xml:space="preserve">        -оказание транспортных услуг по доставке специалистов</t>
  </si>
  <si>
    <t>Коммунальные услуги</t>
  </si>
  <si>
    <t xml:space="preserve">       -электроэнергия</t>
  </si>
  <si>
    <t>Содержание имущества, в т.ч</t>
  </si>
  <si>
    <t xml:space="preserve">       - заправка картриджей </t>
  </si>
  <si>
    <t xml:space="preserve">       - ремонт автомобиля</t>
  </si>
  <si>
    <t xml:space="preserve">        -ремонт здания (побелка покраска)</t>
  </si>
  <si>
    <t>Прочие услуги в т.ч.</t>
  </si>
  <si>
    <t xml:space="preserve">     -услуги по защите электронного документаоборота (замена электронного ключа, сертификация защиты)</t>
  </si>
  <si>
    <t xml:space="preserve">     -программное обеспечение (сопровождение программ, работа специалистов, консультации, обновление программ)</t>
  </si>
  <si>
    <t xml:space="preserve">     -приобретение бланочной продукции, подписка</t>
  </si>
  <si>
    <t xml:space="preserve">     -услуги нотариуса</t>
  </si>
  <si>
    <t xml:space="preserve">     обязательное страхование транспортных средств , технический осмотр</t>
  </si>
  <si>
    <t>Транспортный налог</t>
  </si>
  <si>
    <t xml:space="preserve">Земельный налог </t>
  </si>
  <si>
    <t>Налог на имущество</t>
  </si>
  <si>
    <t xml:space="preserve">    - прочие работы, услуги</t>
  </si>
  <si>
    <t xml:space="preserve">Приобретение сувенирной продукции </t>
  </si>
  <si>
    <t>Увеличение стоимости МЗ в т.ч</t>
  </si>
  <si>
    <t xml:space="preserve">     - ГСМ </t>
  </si>
  <si>
    <t xml:space="preserve">Канц.товары </t>
  </si>
  <si>
    <t xml:space="preserve">     - строительные материалы                   (шифер,гвозди,доска, краска, кисти) </t>
  </si>
  <si>
    <t xml:space="preserve">      -канцеляркие товары (бумага, папка, ручки)</t>
  </si>
  <si>
    <t xml:space="preserve">      -комплектующие к оргтехнике, расходные материалы</t>
  </si>
  <si>
    <t>.0104 0020400 850</t>
  </si>
  <si>
    <t>.0104 0020400 851</t>
  </si>
  <si>
    <t>Налоги (на имущество, земельный)</t>
  </si>
  <si>
    <t>.0104 0020400 852</t>
  </si>
  <si>
    <t>Налоги (другие)</t>
  </si>
  <si>
    <t>Всего по разделу .0104 0020400 000</t>
  </si>
  <si>
    <t>0107 0200002 244</t>
  </si>
  <si>
    <t xml:space="preserve">Проведение выборов </t>
  </si>
  <si>
    <t>Всего по разделу .0107 0200002 000</t>
  </si>
  <si>
    <t>Резервный фонд</t>
  </si>
  <si>
    <t xml:space="preserve">.0111 0700500 800 </t>
  </si>
  <si>
    <t>.0111 0700500 870</t>
  </si>
  <si>
    <t xml:space="preserve">Прочие расходы </t>
  </si>
  <si>
    <t>Другие общегосударственные вопросы</t>
  </si>
  <si>
    <t>.0113 09200300 500</t>
  </si>
  <si>
    <t>Выплата по решению суда  работникам МУП ЖКХ</t>
  </si>
  <si>
    <t>Всего по разделу 0111 0700500 000</t>
  </si>
  <si>
    <t>ВУС</t>
  </si>
  <si>
    <t>.0203 0013600 120</t>
  </si>
  <si>
    <t>.0203 0013600 121</t>
  </si>
  <si>
    <t>.0203 0013600 240</t>
  </si>
  <si>
    <t>.0203 0013600 244</t>
  </si>
  <si>
    <t>Всего по разделу  0203 0013600 000</t>
  </si>
  <si>
    <t>Национальная безопасность</t>
  </si>
  <si>
    <t>.0309 2180100 240</t>
  </si>
  <si>
    <t xml:space="preserve">      Транспортные услуги по  обеспечению первичных мер пожарной безопасности в границах  населенных пунктов поселений</t>
  </si>
  <si>
    <t xml:space="preserve">      Аккорицидная обработка зоны отдыха</t>
  </si>
  <si>
    <t xml:space="preserve">   -устройство противопожарных полос по границам поселения</t>
  </si>
  <si>
    <t xml:space="preserve">    - участие в предупреждении и ликвидации последствий чрезвычайных ситуациях в границах поселений, заключение договоров</t>
  </si>
  <si>
    <t>создан содержан деят авар/спасат службы</t>
  </si>
  <si>
    <t xml:space="preserve">     Осуществление мероприятий по гражданской обороне, защита населения от ЧС</t>
  </si>
  <si>
    <t>- заключение договоров по обучению населения</t>
  </si>
  <si>
    <t>- резерв</t>
  </si>
  <si>
    <t xml:space="preserve">     Заключение договоров по содержанию и организации деятельности аварийно-спасательных служб с предприятиями, имеющими в наличии соответствующие материальные ресурсы</t>
  </si>
  <si>
    <t>Приобретение МЗ (пожарного инвентаря,указателей)</t>
  </si>
  <si>
    <t xml:space="preserve">  Инвентаризация, техпаспортизация, изготовление тех.паспортов коммунальных сетей</t>
  </si>
  <si>
    <t xml:space="preserve">Всего по разделу  0412 0000000 000 </t>
  </si>
  <si>
    <t>Мероприятия по капитальному ремонту</t>
  </si>
  <si>
    <t>.0501 0980101 810</t>
  </si>
  <si>
    <t>Мероприятия по капитальному ремонту многоквартирного дома за счет Фонда содействия</t>
  </si>
  <si>
    <t>.0501 0980201 810</t>
  </si>
  <si>
    <t>Мероприятия по капитальному ремонту многоквартирного дома за счет средств бюджетов</t>
  </si>
  <si>
    <t>Всего по разделу 0501 0980000 000</t>
  </si>
  <si>
    <t>Коммунальное хоз-во</t>
  </si>
  <si>
    <t>.0502 3510500 240</t>
  </si>
  <si>
    <t>.0502 3510500 244</t>
  </si>
  <si>
    <t>Ремонт жилищно-комунального хозяйства по программе "Модернизация объектов коммунальной инфраструкткры 2012-2015гг."</t>
  </si>
  <si>
    <t xml:space="preserve">Договор по обеспечению газом населения </t>
  </si>
  <si>
    <t>Приобретение мусоровозной техники( программа)</t>
  </si>
  <si>
    <t>Благоустройство:</t>
  </si>
  <si>
    <t>Приобретение водоразборной колонки</t>
  </si>
  <si>
    <t>Всего по разделу 0502 3510500 000</t>
  </si>
  <si>
    <t>Уличное освещение</t>
  </si>
  <si>
    <t>.0503 6000100 240</t>
  </si>
  <si>
    <t>.0503 6000100 244</t>
  </si>
  <si>
    <t>Освещение улиц, заключение договоров</t>
  </si>
  <si>
    <t>Ремонт, содержание дорог</t>
  </si>
  <si>
    <t>.0503 6000300 244</t>
  </si>
  <si>
    <t>Планировка, ограждение, озеленение парковой зоны</t>
  </si>
  <si>
    <t>0503 6000400 244</t>
  </si>
  <si>
    <t>Целевая долгосрочная программа "Строительство и ремонт объектов для захоронения и утилизации биоотходов на территории Забайкальского края 2013-2017 гг."</t>
  </si>
  <si>
    <t xml:space="preserve">Покраска известью  забора поселкового кладбища </t>
  </si>
  <si>
    <t>.0503 6000500 240</t>
  </si>
  <si>
    <t>.0503 6000500 244</t>
  </si>
  <si>
    <t>Заключение договоров в т.ч.</t>
  </si>
  <si>
    <t>-оборудование придомовых территорий спортивными площадками</t>
  </si>
  <si>
    <t>-оборудование придомовых территорий детскими площадками</t>
  </si>
  <si>
    <t>- уборка несанкционированных свалок</t>
  </si>
  <si>
    <t xml:space="preserve"> Проведение весеннего и осеннего месячника, приобретение ГСМ</t>
  </si>
  <si>
    <t>Приобретение материалов на ремонт памятника</t>
  </si>
  <si>
    <t xml:space="preserve">  </t>
  </si>
  <si>
    <t>Всего по разделу 0503 0000000 000</t>
  </si>
  <si>
    <t>Молодежная политика и оздоровление детей</t>
  </si>
  <si>
    <t>.0707 4310100 240</t>
  </si>
  <si>
    <t>.0707 4310100 244</t>
  </si>
  <si>
    <t xml:space="preserve">Найм транспортных средств </t>
  </si>
  <si>
    <t>Проведение мероприятий ( приобретение сувенирной продукции)</t>
  </si>
  <si>
    <t>Всего по разделу 0707 4310100 000</t>
  </si>
  <si>
    <t>.0801 4409900 111</t>
  </si>
  <si>
    <t>.0801 4409900 240</t>
  </si>
  <si>
    <t>.0801 4409900 242</t>
  </si>
  <si>
    <t>- установка стационарного телефона</t>
  </si>
  <si>
    <t>- абонентская плата за услуги связи</t>
  </si>
  <si>
    <t>Транспортные услуги (экскурсии)</t>
  </si>
  <si>
    <t>Ком. услуги</t>
  </si>
  <si>
    <t xml:space="preserve">- электроэнергия </t>
  </si>
  <si>
    <t>- водоснабжение</t>
  </si>
  <si>
    <t>Периодические издания</t>
  </si>
  <si>
    <t>Увеличение ст-ти МЗ:</t>
  </si>
  <si>
    <t xml:space="preserve">        печное топливо </t>
  </si>
  <si>
    <t xml:space="preserve">        библиотечная техника, товарно-материальные ценности </t>
  </si>
  <si>
    <t xml:space="preserve">      -  канцелярские товары (бумага, ручки, папки)</t>
  </si>
  <si>
    <t xml:space="preserve">      -  хоз.товары (мыло, порошок, чистящие средства)</t>
  </si>
  <si>
    <t xml:space="preserve">       - библиотечная техника (формуляры, карточки) товарно- материальные ценности</t>
  </si>
  <si>
    <t xml:space="preserve">     -дрова</t>
  </si>
  <si>
    <t>Заключение договоров в т.ч</t>
  </si>
  <si>
    <t xml:space="preserve">      -  заработная плата,начисление  кружков  </t>
  </si>
  <si>
    <t xml:space="preserve">     - установка  пожарной сигнализации</t>
  </si>
  <si>
    <t xml:space="preserve">       - проч.договора (ремонт клуба)</t>
  </si>
  <si>
    <t>Проведение праздников, мероприятий. Приобретение сувенирной продукции, призов, грамот.</t>
  </si>
  <si>
    <t>.0801 4409900 850</t>
  </si>
  <si>
    <t>.0801 4409900 851</t>
  </si>
  <si>
    <t>.0801 4409900 852</t>
  </si>
  <si>
    <t>Всего по разделу 0801 0000000 000</t>
  </si>
  <si>
    <t>Физическая  культура и спорт</t>
  </si>
  <si>
    <t>.1102 5129700 240</t>
  </si>
  <si>
    <t>.1102  5129700 244</t>
  </si>
  <si>
    <t>Проведение спортивных мероприятий. Приобретение сувенирной продукции, призов, грамот.</t>
  </si>
  <si>
    <t>Всего по разделу 1102 5129700 000</t>
  </si>
  <si>
    <t>.1104 5210600 017</t>
  </si>
  <si>
    <t xml:space="preserve">Переданные полномочия </t>
  </si>
  <si>
    <t xml:space="preserve">1301 0650300 720 </t>
  </si>
  <si>
    <t>Всего</t>
  </si>
  <si>
    <t>0502 7952000 244</t>
  </si>
  <si>
    <t>.0502 3510500 245</t>
  </si>
  <si>
    <t>.0502 3510500 246</t>
  </si>
  <si>
    <t>.0502 3510500 247</t>
  </si>
  <si>
    <t>.0502 3510500 248</t>
  </si>
  <si>
    <t>.0502 3510500 249</t>
  </si>
  <si>
    <t>0503 7952000 244</t>
  </si>
  <si>
    <t>0309 7952000 244</t>
  </si>
  <si>
    <t>Приобретение книг для формирования библиотечного фонда</t>
  </si>
  <si>
    <t>Всего по разделу  0102 0020300 000</t>
  </si>
  <si>
    <t>Оплата труда по договору главы  поселения</t>
  </si>
  <si>
    <t>0104 0020400 120</t>
  </si>
  <si>
    <t xml:space="preserve">Оплата труда по договору главы поселения </t>
  </si>
  <si>
    <t>Расходы на выплату персоналу казенных учреждений</t>
  </si>
  <si>
    <t>Мобилизационная и вневойсковая подготовка.  Осуществление первичного воинского учета на территориях, где отсутствуют военные комиссариаты.</t>
  </si>
  <si>
    <t>802-0203-0013600-121</t>
  </si>
  <si>
    <t>Увеличение стоимости материальных запасов</t>
  </si>
  <si>
    <t>0020400</t>
  </si>
  <si>
    <t xml:space="preserve">        -ремонт оргтехники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</si>
  <si>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</si>
  <si>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</si>
  <si>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</si>
  <si>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Прочие   закупки товаров, работ и услуг для нужд органов местного самоуправления</t>
  </si>
  <si>
    <t>Всего поразделу 0309 0000000 000</t>
  </si>
  <si>
    <t>Целевая муниципальная программа по профилактике терроризма и экстремизма 2011-2013гг.</t>
  </si>
  <si>
    <t>0412 3380000 244</t>
  </si>
  <si>
    <t>0412 3400300 244</t>
  </si>
  <si>
    <t>Программа комплексного развития системы коммунальной инфраструкткры 2010-2020 гг.</t>
  </si>
  <si>
    <t>Программа " Модернизация объектов  коммунальной инфраструкткры 2012-2015 гг."</t>
  </si>
  <si>
    <t>Целевая долгосрочная программа "Строительство и ремонт объектов для захоронения и утилизации биоотходов на территории Забайкальского края 2013 -2017 гг."</t>
  </si>
  <si>
    <t>строй материалы</t>
  </si>
  <si>
    <t>приобретение м/з</t>
  </si>
  <si>
    <t>Подписка на обновление информационной базы 1С</t>
  </si>
  <si>
    <t>Прочие договора ,подписка на газеты,журналы</t>
  </si>
  <si>
    <t>Работы по содержанию имущества</t>
  </si>
  <si>
    <t xml:space="preserve">Приобретение ОС  </t>
  </si>
  <si>
    <t>в т.ч.(полка-стелаж 10шт,стол 3шт,стулья100шт,сейф1штгардина</t>
  </si>
  <si>
    <t>9шт.светомузыка)</t>
  </si>
  <si>
    <t>Водосточная канава</t>
  </si>
  <si>
    <t>планировка,ограждение,озеление парковой зоны</t>
  </si>
  <si>
    <t>Целевая муниципальная программа по профилактике терроризма и экстремизма 2011 - 2014 гг.</t>
  </si>
  <si>
    <t>Доработка генерального плана поселения</t>
  </si>
  <si>
    <t>Межевание земельных участков для многодетных семей</t>
  </si>
  <si>
    <t xml:space="preserve">       </t>
  </si>
  <si>
    <t>Смета  расходов на 2014 год</t>
  </si>
  <si>
    <t>2014 год</t>
  </si>
  <si>
    <t xml:space="preserve">                                                             Приложение № 1/2  к       Решению Совета городского  поселения  "Курорт-Дарасунское"   №              ноябрь 2013г.</t>
  </si>
  <si>
    <t xml:space="preserve">                                                  Приложение № 2  к       Решению Совета городского  поселения  "Курорт-Дарасунское"   № 73   от    "" ноября  2013г. </t>
  </si>
  <si>
    <t xml:space="preserve">Приложение № 2/1  к       Решению Совета                                городского  поселения  "Курорт-Дарасунское"                                                                   №          от      ноября   2013 г. </t>
  </si>
  <si>
    <t>Нормативы отчислений доходов от уплаты федеральных, региональных, местных налогов и сборов, налогов, предусмотренных специальными налоговыми режимами, подлежащих зачислению в  бюджет поселения  в 2014 году.</t>
  </si>
  <si>
    <t xml:space="preserve">                                                             Приложение № 3  к       Решению Совета городского  поселения  "Курорт-Дарасунское"   №       от        ноября  2013 г. </t>
  </si>
  <si>
    <r>
      <t>Приложение № 4  к Решению Совета городского поселения "Курорт-Дарасунское" №       от      ноября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2013 г.</t>
    </r>
  </si>
  <si>
    <t>Объемы поступления доходов бюджета городского поселения «Курорт-Дарасунское» по основным источникам на 2014 год</t>
  </si>
  <si>
    <t>Приложение № 1/1  к       Решению Совета городского  поселения  "Курорт-Дарасунское"                              №               ноября 2013 г.</t>
  </si>
  <si>
    <r>
      <t xml:space="preserve">№        от      </t>
    </r>
    <r>
      <rPr>
        <sz val="10"/>
        <rFont val="Arial"/>
        <family val="0"/>
      </rPr>
      <t xml:space="preserve"> ноября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2013 года</t>
    </r>
  </si>
  <si>
    <t xml:space="preserve">Распределение средств бюджета городского поселения"Курорт-Дарасунское" на 2014 год по разделам, подразделам, целевым статьям и видам расходов функциональной классификации расходов бюджетов РФ.  </t>
  </si>
  <si>
    <t>-оказание проезда к месту слежебной командировки</t>
  </si>
  <si>
    <t>Ремонт моста</t>
  </si>
  <si>
    <r>
      <t xml:space="preserve">№      от     </t>
    </r>
    <r>
      <rPr>
        <sz val="10"/>
        <rFont val="Arial"/>
        <family val="0"/>
      </rPr>
      <t xml:space="preserve"> ноября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2013 года</t>
    </r>
  </si>
  <si>
    <t xml:space="preserve"> БЮДЖЕТ  НА 2014ГОД</t>
  </si>
  <si>
    <t>Краевая целевая программа"Кап.ремонт и ремонт дворовых терр.многокв.домов</t>
  </si>
  <si>
    <t xml:space="preserve">     </t>
  </si>
  <si>
    <t>Планировка, ограждение,озеление парковой зоны</t>
  </si>
  <si>
    <t>Доработка генерального плана поселение</t>
  </si>
  <si>
    <t>ремонт оргтехники,работы по содержанию имущества</t>
  </si>
  <si>
    <t>Прочие договора,подписка на газеты,журналы</t>
  </si>
  <si>
    <t>2014год</t>
  </si>
  <si>
    <t xml:space="preserve">     - хозяйственные товары  ( мыло,ст.порошок,чист.ср-во)</t>
  </si>
  <si>
    <t xml:space="preserve">      -печное топливо (дрова)</t>
  </si>
  <si>
    <t>ремонт  крыши здания</t>
  </si>
  <si>
    <t>Увеличение стоимости ОС( стулья,принтор 1шт.шкафы)</t>
  </si>
  <si>
    <t>Руководитель администрации</t>
  </si>
  <si>
    <t xml:space="preserve">      -запасные  части для автомобиля </t>
  </si>
  <si>
    <t>Всего по разделу.01040020800 000</t>
  </si>
  <si>
    <t>пособия по соц. помощи</t>
  </si>
  <si>
    <t>преобретение подарков</t>
  </si>
  <si>
    <t>Всего по разделу 10030000000 000</t>
  </si>
  <si>
    <t>Увеличение стоимости ОС(стул,принтор,шкафы)</t>
  </si>
  <si>
    <t>заработная плата( руководителя администрации)</t>
  </si>
  <si>
    <t>Участие в предупреждении и ликвидации последствий чрезвычайных ситуациях в границах поселений</t>
  </si>
  <si>
    <t xml:space="preserve">Приобретение материалов </t>
  </si>
  <si>
    <t>участие в предупреждении и ликвидации последствий чрезв.ситуациях,заключ.договоров</t>
  </si>
  <si>
    <t>социаальная защита</t>
  </si>
  <si>
    <t>пособия по соц.помощи</t>
  </si>
  <si>
    <t>Целевая муниципальная программа по профилактике терроризма и экстремизма 2011-2014г.</t>
  </si>
  <si>
    <t>оборудование придомовых территорий спортивными площадками</t>
  </si>
  <si>
    <t>оборудование придомовых территорий детскими площаками</t>
  </si>
  <si>
    <t xml:space="preserve">                 Социальная защита</t>
  </si>
  <si>
    <t xml:space="preserve">                Озеление</t>
  </si>
  <si>
    <t>Руководитель местной администрации</t>
  </si>
  <si>
    <t>103 00000 00 0000 000</t>
  </si>
  <si>
    <t>Налоги на товары(работы,услуги),реализуемые на территории Р.Ф.</t>
  </si>
  <si>
    <t>103 02230 01 0000 110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</si>
  <si>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</si>
  <si>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103 02240 01 0000 110</t>
  </si>
  <si>
    <t>103 02250 01 0000 110</t>
  </si>
  <si>
    <t>Доходы от уплаты акцизов на моторные масла,зачисляемые в консолидированные бюджеты субъектов Российской Федерации</t>
  </si>
  <si>
    <t>Доходы от уплаты акцизов на автомобильный бензин,производимый на территории Российской Федерации,зачисляемые в консолидированные бюджеты субъектов Российской Федерации</t>
  </si>
  <si>
    <t>103 02260 01 0000 110</t>
  </si>
  <si>
    <t>Доходы от уплаты акцизов на прямогонный бензин,производимый на территории Российской Федерации,зачисляемые в консолицированные бюджеты субъектов Российской Федерации</t>
  </si>
  <si>
    <t>приобретение мусоровозной техники</t>
  </si>
  <si>
    <t>Приобретение мусорных контейнеров</t>
  </si>
  <si>
    <t>Рководитель местной администрации</t>
  </si>
  <si>
    <t>Приобретение мусорной контейнеров</t>
  </si>
  <si>
    <t>.0409 7952000 244</t>
  </si>
  <si>
    <t>795 20 00</t>
  </si>
  <si>
    <t>Ремонт моста ,</t>
  </si>
  <si>
    <t>ремонт дорог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</si>
</sst>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0_ ;[Red]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  <numFmt numFmtId="181" formatCode="#,##0.0_ ;\-#,##0.0\ "/>
  </numFmts>
  <fonts count="6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494949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65" fillId="0" borderId="0" xfId="0" applyFont="1" applyAlignment="1">
      <alignment wrapText="1"/>
    </xf>
    <xf numFmtId="0" fontId="1" fillId="0" borderId="1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66" fillId="0" borderId="0" xfId="42" applyFont="1" applyAlignment="1" applyProtection="1">
      <alignment horizontal="left" vertical="top" wrapText="1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vertical="distributed"/>
    </xf>
    <xf numFmtId="0" fontId="5" fillId="0" borderId="10" xfId="0" applyFont="1" applyFill="1" applyBorder="1" applyAlignment="1">
      <alignment horizontal="left" vertical="distributed"/>
    </xf>
    <xf numFmtId="49" fontId="4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49" fontId="4" fillId="0" borderId="10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distributed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vertical="distributed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distributed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justify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justify" vertical="justify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Continuous" vertical="distributed"/>
    </xf>
    <xf numFmtId="0" fontId="9" fillId="0" borderId="10" xfId="0" applyFont="1" applyBorder="1" applyAlignment="1">
      <alignment horizontal="center" vertical="distributed"/>
    </xf>
    <xf numFmtId="0" fontId="9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17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8" fillId="0" borderId="0" xfId="0" applyFont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179" fontId="0" fillId="0" borderId="10" xfId="0" applyNumberFormat="1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top" wrapText="1"/>
    </xf>
    <xf numFmtId="179" fontId="0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 vertical="center" wrapText="1"/>
    </xf>
    <xf numFmtId="179" fontId="1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1" fillId="9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justify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34" borderId="10" xfId="0" applyNumberFormat="1" applyFill="1" applyBorder="1" applyAlignment="1">
      <alignment horizontal="right" vertical="center"/>
    </xf>
    <xf numFmtId="49" fontId="0" fillId="34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 applyProtection="1">
      <alignment vertical="center"/>
      <protection locked="0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horizontal="left" wrapText="1"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17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5" fillId="33" borderId="0" xfId="0" applyFont="1" applyFill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179" fontId="66" fillId="9" borderId="1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74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74" fontId="1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49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0" fillId="0" borderId="14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/>
    </xf>
    <xf numFmtId="3" fontId="0" fillId="0" borderId="14" xfId="0" applyNumberForma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9" fontId="1" fillId="0" borderId="10" xfId="0" applyNumberFormat="1" applyFont="1" applyFill="1" applyBorder="1" applyAlignment="1">
      <alignment vertical="top"/>
    </xf>
    <xf numFmtId="179" fontId="1" fillId="0" borderId="10" xfId="0" applyNumberFormat="1" applyFont="1" applyFill="1" applyBorder="1" applyAlignment="1" applyProtection="1">
      <alignment horizontal="right" vertical="center"/>
      <protection locked="0"/>
    </xf>
    <xf numFmtId="179" fontId="1" fillId="33" borderId="1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 horizontal="left" wrapText="1"/>
    </xf>
    <xf numFmtId="3" fontId="0" fillId="0" borderId="14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vertical="justify"/>
    </xf>
    <xf numFmtId="0" fontId="9" fillId="0" borderId="13" xfId="0" applyFont="1" applyBorder="1" applyAlignment="1">
      <alignment vertical="justify"/>
    </xf>
    <xf numFmtId="0" fontId="10" fillId="0" borderId="11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vertical="justify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Border="1" applyAlignment="1">
      <alignment horizontal="justify" vertical="justify"/>
    </xf>
    <xf numFmtId="0" fontId="0" fillId="0" borderId="20" xfId="0" applyBorder="1" applyAlignment="1">
      <alignment horizontal="justify" vertical="justify"/>
    </xf>
    <xf numFmtId="0" fontId="0" fillId="0" borderId="16" xfId="0" applyBorder="1" applyAlignment="1">
      <alignment/>
    </xf>
    <xf numFmtId="0" fontId="0" fillId="0" borderId="21" xfId="0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22" xfId="0" applyBorder="1" applyAlignment="1">
      <alignment/>
    </xf>
    <xf numFmtId="0" fontId="0" fillId="0" borderId="23" xfId="0" applyBorder="1" applyAlignment="1">
      <alignment horizontal="justify" vertical="justify"/>
    </xf>
    <xf numFmtId="0" fontId="0" fillId="0" borderId="18" xfId="0" applyBorder="1" applyAlignment="1">
      <alignment horizontal="justify" vertical="justify"/>
    </xf>
    <xf numFmtId="0" fontId="0" fillId="0" borderId="17" xfId="0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13" xfId="0" applyNumberFormat="1" applyFill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Fill="1" applyBorder="1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 vertical="justify" wrapText="1"/>
    </xf>
    <xf numFmtId="49" fontId="0" fillId="0" borderId="13" xfId="0" applyNumberFormat="1" applyFill="1" applyBorder="1" applyAlignment="1">
      <alignment horizontal="left" vertical="justify" wrapText="1"/>
    </xf>
    <xf numFmtId="49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1" fillId="0" borderId="14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onprost.ru/gradostroitelnyj-kodeks/#c1d12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187">
      <selection activeCell="F135" sqref="F135"/>
    </sheetView>
  </sheetViews>
  <sheetFormatPr defaultColWidth="9.140625" defaultRowHeight="12.75"/>
  <cols>
    <col min="1" max="1" width="7.00390625" style="4" customWidth="1"/>
    <col min="2" max="2" width="27.8515625" style="4" customWidth="1"/>
    <col min="3" max="3" width="8.7109375" style="4" customWidth="1"/>
    <col min="4" max="4" width="55.28125" style="4" customWidth="1"/>
    <col min="5" max="5" width="12.421875" style="4" hidden="1" customWidth="1"/>
    <col min="6" max="6" width="24.00390625" style="4" customWidth="1"/>
    <col min="7" max="7" width="11.8515625" style="4" customWidth="1"/>
    <col min="8" max="8" width="15.7109375" style="4" hidden="1" customWidth="1"/>
    <col min="9" max="10" width="12.00390625" style="4" customWidth="1"/>
    <col min="12" max="12" width="13.140625" style="0" bestFit="1" customWidth="1"/>
  </cols>
  <sheetData>
    <row r="1" spans="2:4" ht="15.75">
      <c r="B1" s="248" t="s">
        <v>691</v>
      </c>
      <c r="C1" s="248"/>
      <c r="D1" s="248"/>
    </row>
    <row r="2" spans="1:10" s="4" customFormat="1" ht="26.25" customHeight="1">
      <c r="A2" s="186" t="s">
        <v>0</v>
      </c>
      <c r="B2" s="185" t="s">
        <v>1</v>
      </c>
      <c r="C2" s="185" t="s">
        <v>475</v>
      </c>
      <c r="D2" s="185" t="s">
        <v>2</v>
      </c>
      <c r="E2" s="187" t="s">
        <v>36</v>
      </c>
      <c r="F2" s="185" t="s">
        <v>698</v>
      </c>
      <c r="G2" s="7"/>
      <c r="H2" s="7"/>
      <c r="I2" s="7"/>
      <c r="J2" s="7"/>
    </row>
    <row r="3" spans="1:10" s="4" customFormat="1" ht="29.25" customHeight="1">
      <c r="A3" s="2">
        <v>1</v>
      </c>
      <c r="B3" s="2" t="s">
        <v>56</v>
      </c>
      <c r="C3" s="2"/>
      <c r="D3" s="6" t="s">
        <v>92</v>
      </c>
      <c r="E3" s="2"/>
      <c r="F3" s="2"/>
      <c r="G3" s="7"/>
      <c r="H3" s="7"/>
      <c r="I3" s="7"/>
      <c r="J3" s="7"/>
    </row>
    <row r="4" spans="1:10" s="4" customFormat="1" ht="12.75">
      <c r="A4" s="1"/>
      <c r="B4" s="1">
        <v>121</v>
      </c>
      <c r="C4" s="1">
        <v>211</v>
      </c>
      <c r="D4" s="1" t="s">
        <v>126</v>
      </c>
      <c r="E4" s="1">
        <v>1103.5</v>
      </c>
      <c r="F4" s="12">
        <v>1270.56</v>
      </c>
      <c r="G4" s="8"/>
      <c r="H4" s="8"/>
      <c r="I4" s="8"/>
      <c r="J4" s="8"/>
    </row>
    <row r="5" spans="1:10" s="4" customFormat="1" ht="12.75" hidden="1">
      <c r="A5" s="1"/>
      <c r="B5" s="1"/>
      <c r="C5" s="1">
        <v>212</v>
      </c>
      <c r="D5" s="1" t="s">
        <v>45</v>
      </c>
      <c r="E5" s="1"/>
      <c r="F5" s="12">
        <v>0</v>
      </c>
      <c r="G5" s="8"/>
      <c r="H5" s="8"/>
      <c r="I5" s="8"/>
      <c r="J5" s="8"/>
    </row>
    <row r="6" spans="1:10" s="4" customFormat="1" ht="12.75">
      <c r="A6" s="1"/>
      <c r="B6" s="1"/>
      <c r="C6" s="1">
        <v>213</v>
      </c>
      <c r="D6" s="1" t="s">
        <v>8</v>
      </c>
      <c r="E6" s="1">
        <v>289.1</v>
      </c>
      <c r="F6" s="12">
        <v>383.7</v>
      </c>
      <c r="G6" s="8"/>
      <c r="H6" s="8"/>
      <c r="I6" s="8"/>
      <c r="J6" s="8"/>
    </row>
    <row r="7" spans="1:10" s="4" customFormat="1" ht="12.75">
      <c r="A7" s="1"/>
      <c r="B7" s="1"/>
      <c r="C7" s="1">
        <v>211</v>
      </c>
      <c r="D7" s="1" t="s">
        <v>127</v>
      </c>
      <c r="E7" s="1">
        <v>537.2</v>
      </c>
      <c r="F7" s="12">
        <v>603.2</v>
      </c>
      <c r="G7" s="8"/>
      <c r="H7" s="8"/>
      <c r="I7" s="8"/>
      <c r="J7" s="8"/>
    </row>
    <row r="8" spans="1:10" s="4" customFormat="1" ht="12.75">
      <c r="A8" s="1"/>
      <c r="B8" s="1"/>
      <c r="C8" s="1">
        <v>213</v>
      </c>
      <c r="D8" s="1" t="s">
        <v>128</v>
      </c>
      <c r="E8" s="1">
        <v>140.7</v>
      </c>
      <c r="F8" s="12">
        <v>182.16</v>
      </c>
      <c r="G8" s="8"/>
      <c r="H8" s="8"/>
      <c r="I8" s="8"/>
      <c r="J8" s="8"/>
    </row>
    <row r="9" spans="1:10" s="4" customFormat="1" ht="12.75">
      <c r="A9" s="1"/>
      <c r="B9" s="2" t="s">
        <v>57</v>
      </c>
      <c r="C9" s="1"/>
      <c r="D9" s="1"/>
      <c r="E9" s="1"/>
      <c r="F9" s="12"/>
      <c r="G9" s="8"/>
      <c r="H9" s="8"/>
      <c r="I9" s="8"/>
      <c r="J9" s="8"/>
    </row>
    <row r="10" spans="1:10" s="4" customFormat="1" ht="13.5" customHeight="1">
      <c r="A10" s="1"/>
      <c r="B10" s="2">
        <v>244</v>
      </c>
      <c r="C10" s="1">
        <v>212</v>
      </c>
      <c r="D10" s="3" t="s">
        <v>125</v>
      </c>
      <c r="E10" s="1"/>
      <c r="F10" s="12">
        <v>2</v>
      </c>
      <c r="G10" s="8"/>
      <c r="H10" s="8"/>
      <c r="I10" s="8"/>
      <c r="J10" s="8"/>
    </row>
    <row r="11" spans="1:10" s="4" customFormat="1" ht="13.5" customHeight="1">
      <c r="A11" s="1"/>
      <c r="B11" s="1">
        <v>242</v>
      </c>
      <c r="C11" s="1">
        <v>221</v>
      </c>
      <c r="D11" s="3" t="s">
        <v>124</v>
      </c>
      <c r="E11" s="1">
        <v>51.8</v>
      </c>
      <c r="F11" s="12">
        <v>86</v>
      </c>
      <c r="G11" s="8"/>
      <c r="H11" s="8"/>
      <c r="I11" s="8"/>
      <c r="J11" s="8"/>
    </row>
    <row r="12" spans="1:10" s="4" customFormat="1" ht="13.5" customHeight="1">
      <c r="A12" s="1"/>
      <c r="B12" s="1">
        <v>244</v>
      </c>
      <c r="C12" s="1">
        <v>222</v>
      </c>
      <c r="D12" s="1" t="s">
        <v>123</v>
      </c>
      <c r="E12" s="1"/>
      <c r="F12" s="12">
        <v>17.3</v>
      </c>
      <c r="G12" s="8"/>
      <c r="H12" s="8"/>
      <c r="I12" s="8"/>
      <c r="J12" s="8"/>
    </row>
    <row r="13" spans="1:10" s="4" customFormat="1" ht="13.5" customHeight="1">
      <c r="A13" s="1"/>
      <c r="B13" s="1">
        <v>244</v>
      </c>
      <c r="C13" s="1">
        <v>223</v>
      </c>
      <c r="D13" s="3" t="s">
        <v>121</v>
      </c>
      <c r="E13" s="1">
        <v>8.7</v>
      </c>
      <c r="F13" s="12">
        <v>365</v>
      </c>
      <c r="G13" s="8"/>
      <c r="H13" s="8"/>
      <c r="I13" s="8"/>
      <c r="J13" s="8"/>
    </row>
    <row r="14" spans="1:10" s="4" customFormat="1" ht="13.5" customHeight="1">
      <c r="A14" s="1"/>
      <c r="B14" s="1">
        <v>244</v>
      </c>
      <c r="C14" s="1">
        <v>225</v>
      </c>
      <c r="D14" s="1" t="s">
        <v>122</v>
      </c>
      <c r="E14" s="1">
        <v>33</v>
      </c>
      <c r="F14" s="16">
        <v>48</v>
      </c>
      <c r="G14" s="8"/>
      <c r="H14" s="8"/>
      <c r="I14" s="8"/>
      <c r="J14" s="8"/>
    </row>
    <row r="15" spans="1:10" s="4" customFormat="1" ht="13.5" customHeight="1">
      <c r="A15" s="1"/>
      <c r="B15" s="1">
        <v>244</v>
      </c>
      <c r="C15" s="1">
        <v>226</v>
      </c>
      <c r="D15" s="1" t="s">
        <v>37</v>
      </c>
      <c r="E15" s="1">
        <v>20</v>
      </c>
      <c r="F15" s="12">
        <v>112</v>
      </c>
      <c r="G15" s="8"/>
      <c r="H15" s="8"/>
      <c r="I15" s="8"/>
      <c r="J15" s="8"/>
    </row>
    <row r="16" spans="1:10" s="4" customFormat="1" ht="13.5" customHeight="1">
      <c r="A16" s="1"/>
      <c r="B16" s="1">
        <v>244</v>
      </c>
      <c r="C16" s="1">
        <v>290</v>
      </c>
      <c r="D16" s="3" t="s">
        <v>120</v>
      </c>
      <c r="E16" s="1">
        <v>46.7</v>
      </c>
      <c r="F16" s="12">
        <v>29</v>
      </c>
      <c r="G16" s="8"/>
      <c r="H16" s="8"/>
      <c r="I16" s="8"/>
      <c r="J16" s="8"/>
    </row>
    <row r="17" spans="1:10" s="4" customFormat="1" ht="13.5" customHeight="1">
      <c r="A17" s="1"/>
      <c r="B17" s="1">
        <v>244</v>
      </c>
      <c r="C17" s="1">
        <v>340</v>
      </c>
      <c r="D17" s="1" t="s">
        <v>38</v>
      </c>
      <c r="E17" s="1">
        <v>157</v>
      </c>
      <c r="F17" s="12">
        <v>308.5</v>
      </c>
      <c r="G17" s="8"/>
      <c r="H17" s="8"/>
      <c r="I17" s="8"/>
      <c r="J17" s="8"/>
    </row>
    <row r="18" spans="1:10" s="4" customFormat="1" ht="13.5" customHeight="1">
      <c r="A18" s="1"/>
      <c r="B18" s="1">
        <v>244</v>
      </c>
      <c r="C18" s="1">
        <v>310</v>
      </c>
      <c r="D18" s="3" t="s">
        <v>709</v>
      </c>
      <c r="E18" s="1"/>
      <c r="F18" s="12">
        <v>60</v>
      </c>
      <c r="G18" s="8"/>
      <c r="H18" s="8"/>
      <c r="I18" s="8"/>
      <c r="J18" s="8"/>
    </row>
    <row r="19" spans="1:10" s="4" customFormat="1" ht="13.5" customHeight="1">
      <c r="A19" s="2"/>
      <c r="B19" s="2"/>
      <c r="C19" s="2"/>
      <c r="D19" s="2" t="s">
        <v>5</v>
      </c>
      <c r="E19" s="2">
        <f>SUM(E4:E17)</f>
        <v>2387.7</v>
      </c>
      <c r="F19" s="15">
        <f>F4+F5+F6+F7+F8+F10+F11+F13+F14+F15+F16+F17+F18+F12</f>
        <v>3467.42</v>
      </c>
      <c r="G19" s="7"/>
      <c r="H19" s="7"/>
      <c r="I19" s="7"/>
      <c r="J19" s="7"/>
    </row>
    <row r="20" spans="1:10" s="4" customFormat="1" ht="13.5" customHeight="1">
      <c r="A20" s="2"/>
      <c r="B20" s="2" t="s">
        <v>58</v>
      </c>
      <c r="C20" s="3"/>
      <c r="D20" s="3"/>
      <c r="E20" s="2"/>
      <c r="F20" s="13"/>
      <c r="G20" s="7"/>
      <c r="H20" s="7"/>
      <c r="I20" s="7"/>
      <c r="J20" s="7"/>
    </row>
    <row r="21" spans="1:10" s="4" customFormat="1" ht="13.5" customHeight="1">
      <c r="A21" s="2"/>
      <c r="B21" s="2" t="s">
        <v>59</v>
      </c>
      <c r="C21" s="2">
        <v>290</v>
      </c>
      <c r="D21" s="3" t="s">
        <v>87</v>
      </c>
      <c r="E21" s="2"/>
      <c r="F21" s="14">
        <v>28.5</v>
      </c>
      <c r="G21" s="7"/>
      <c r="H21" s="7"/>
      <c r="I21" s="7"/>
      <c r="J21" s="7"/>
    </row>
    <row r="22" spans="1:10" s="4" customFormat="1" ht="13.5" customHeight="1">
      <c r="A22" s="2"/>
      <c r="B22" s="2" t="s">
        <v>60</v>
      </c>
      <c r="C22" s="2">
        <v>290</v>
      </c>
      <c r="D22" s="3" t="s">
        <v>88</v>
      </c>
      <c r="E22" s="2"/>
      <c r="F22" s="14">
        <v>23.2</v>
      </c>
      <c r="G22" s="7"/>
      <c r="H22" s="7"/>
      <c r="I22" s="7"/>
      <c r="J22" s="7"/>
    </row>
    <row r="23" spans="1:10" s="4" customFormat="1" ht="13.5" customHeight="1">
      <c r="A23" s="2"/>
      <c r="B23" s="2"/>
      <c r="C23" s="2"/>
      <c r="D23" s="2" t="s">
        <v>5</v>
      </c>
      <c r="E23" s="2"/>
      <c r="F23" s="15">
        <f>F21+F22</f>
        <v>51.7</v>
      </c>
      <c r="G23" s="7"/>
      <c r="H23" s="7"/>
      <c r="I23" s="7"/>
      <c r="J23" s="7"/>
    </row>
    <row r="24" spans="1:10" s="4" customFormat="1" ht="15" customHeight="1">
      <c r="A24" s="2">
        <v>2</v>
      </c>
      <c r="B24" s="2" t="s">
        <v>117</v>
      </c>
      <c r="C24" s="2"/>
      <c r="D24" s="2" t="s">
        <v>93</v>
      </c>
      <c r="E24" s="2"/>
      <c r="F24" s="13"/>
      <c r="G24" s="7"/>
      <c r="H24" s="7"/>
      <c r="I24" s="7"/>
      <c r="J24" s="7"/>
    </row>
    <row r="25" spans="1:10" s="4" customFormat="1" ht="14.25" customHeight="1">
      <c r="A25" s="1"/>
      <c r="B25" s="1"/>
      <c r="C25" s="1">
        <v>226</v>
      </c>
      <c r="D25" s="1" t="s">
        <v>644</v>
      </c>
      <c r="E25" s="1">
        <v>83.9</v>
      </c>
      <c r="F25" s="12"/>
      <c r="G25" s="8"/>
      <c r="H25" s="8"/>
      <c r="I25" s="8"/>
      <c r="J25" s="8"/>
    </row>
    <row r="26" spans="1:10" s="4" customFormat="1" ht="16.5" customHeight="1">
      <c r="A26" s="2"/>
      <c r="B26" s="2"/>
      <c r="C26" s="2"/>
      <c r="D26" s="2" t="s">
        <v>5</v>
      </c>
      <c r="E26" s="2">
        <f>SUM(E25:E25)</f>
        <v>83.9</v>
      </c>
      <c r="F26" s="15">
        <f>F25</f>
        <v>0</v>
      </c>
      <c r="G26" s="7"/>
      <c r="H26" s="7"/>
      <c r="I26" s="7"/>
      <c r="J26" s="7"/>
    </row>
    <row r="27" spans="1:10" s="4" customFormat="1" ht="27.75" customHeight="1">
      <c r="A27" s="2">
        <v>3</v>
      </c>
      <c r="B27" s="2" t="s">
        <v>61</v>
      </c>
      <c r="C27" s="2"/>
      <c r="D27" s="6" t="s">
        <v>94</v>
      </c>
      <c r="E27" s="2"/>
      <c r="F27" s="13"/>
      <c r="G27" s="7"/>
      <c r="H27" s="7"/>
      <c r="I27" s="7"/>
      <c r="J27" s="7"/>
    </row>
    <row r="28" spans="1:10" s="4" customFormat="1" ht="15.75" customHeight="1">
      <c r="A28" s="1"/>
      <c r="B28" s="1">
        <v>121</v>
      </c>
      <c r="C28" s="1">
        <v>211</v>
      </c>
      <c r="D28" s="1" t="s">
        <v>710</v>
      </c>
      <c r="E28" s="1">
        <v>464.3</v>
      </c>
      <c r="F28" s="12">
        <v>398.49</v>
      </c>
      <c r="G28" s="8"/>
      <c r="H28" s="8"/>
      <c r="I28" s="8"/>
      <c r="J28" s="8"/>
    </row>
    <row r="29" spans="1:10" s="4" customFormat="1" ht="15.75" customHeight="1">
      <c r="A29" s="1"/>
      <c r="B29" s="1"/>
      <c r="C29" s="1">
        <v>213</v>
      </c>
      <c r="D29" s="1" t="s">
        <v>4</v>
      </c>
      <c r="E29" s="1">
        <v>121.6</v>
      </c>
      <c r="F29" s="12">
        <v>120.34</v>
      </c>
      <c r="G29" s="8"/>
      <c r="H29" s="8"/>
      <c r="I29" s="8"/>
      <c r="J29" s="8"/>
    </row>
    <row r="30" spans="1:10" s="4" customFormat="1" ht="15.75" customHeight="1">
      <c r="A30" s="2"/>
      <c r="B30" s="2"/>
      <c r="C30" s="2"/>
      <c r="D30" s="2" t="s">
        <v>5</v>
      </c>
      <c r="E30" s="2">
        <f>SUM(E28:E29)</f>
        <v>585.9</v>
      </c>
      <c r="F30" s="15">
        <f>SUM(F28:F29)</f>
        <v>518.83</v>
      </c>
      <c r="G30" s="7"/>
      <c r="H30" s="7"/>
      <c r="I30" s="7"/>
      <c r="J30" s="7"/>
    </row>
    <row r="31" spans="1:10" s="4" customFormat="1" ht="15.75" customHeight="1" hidden="1">
      <c r="A31" s="2"/>
      <c r="B31" s="2"/>
      <c r="C31" s="2"/>
      <c r="D31" s="2"/>
      <c r="E31" s="2"/>
      <c r="F31" s="13"/>
      <c r="G31" s="7"/>
      <c r="H31" s="7"/>
      <c r="I31" s="7"/>
      <c r="J31" s="7"/>
    </row>
    <row r="32" spans="1:10" s="4" customFormat="1" ht="15.75" customHeight="1" hidden="1">
      <c r="A32" s="2"/>
      <c r="B32" s="2" t="s">
        <v>48</v>
      </c>
      <c r="C32" s="2">
        <v>290</v>
      </c>
      <c r="D32" s="2" t="s">
        <v>49</v>
      </c>
      <c r="E32" s="2"/>
      <c r="F32" s="13">
        <v>0</v>
      </c>
      <c r="G32" s="7"/>
      <c r="H32" s="7"/>
      <c r="I32" s="7"/>
      <c r="J32" s="7"/>
    </row>
    <row r="33" spans="1:10" s="4" customFormat="1" ht="15.75" customHeight="1" hidden="1">
      <c r="A33" s="2"/>
      <c r="B33" s="2"/>
      <c r="C33" s="2"/>
      <c r="D33" s="2"/>
      <c r="E33" s="2"/>
      <c r="F33" s="13"/>
      <c r="G33" s="7"/>
      <c r="H33" s="7"/>
      <c r="I33" s="7"/>
      <c r="J33" s="7"/>
    </row>
    <row r="34" spans="1:10" s="4" customFormat="1" ht="15.75" customHeight="1" hidden="1">
      <c r="A34" s="2"/>
      <c r="B34" s="2"/>
      <c r="C34" s="2"/>
      <c r="D34" s="2"/>
      <c r="E34" s="2"/>
      <c r="F34" s="13"/>
      <c r="G34" s="7"/>
      <c r="H34" s="7"/>
      <c r="I34" s="7"/>
      <c r="J34" s="7"/>
    </row>
    <row r="35" spans="1:10" s="4" customFormat="1" ht="15.75" customHeight="1" hidden="1">
      <c r="A35" s="2"/>
      <c r="B35" s="2"/>
      <c r="C35" s="2"/>
      <c r="D35" s="2"/>
      <c r="E35" s="2"/>
      <c r="F35" s="13"/>
      <c r="G35" s="7"/>
      <c r="H35" s="7"/>
      <c r="I35" s="7"/>
      <c r="J35" s="7"/>
    </row>
    <row r="36" spans="1:10" s="4" customFormat="1" ht="14.25" customHeight="1">
      <c r="A36" s="2"/>
      <c r="B36" s="2" t="s">
        <v>6</v>
      </c>
      <c r="C36" s="2"/>
      <c r="D36" s="2"/>
      <c r="E36" s="2">
        <f>SUM(E19+E26+E30)</f>
        <v>3057.5</v>
      </c>
      <c r="F36" s="15">
        <f>F19+F23+F26+F30</f>
        <v>4037.95</v>
      </c>
      <c r="G36" s="7"/>
      <c r="H36" s="7"/>
      <c r="I36" s="7"/>
      <c r="J36" s="7"/>
    </row>
    <row r="37" spans="1:10" s="4" customFormat="1" ht="38.25" customHeight="1">
      <c r="A37" s="2">
        <v>4</v>
      </c>
      <c r="B37" s="2" t="s">
        <v>62</v>
      </c>
      <c r="C37" s="2"/>
      <c r="D37" s="6" t="s">
        <v>95</v>
      </c>
      <c r="E37" s="2"/>
      <c r="F37" s="13"/>
      <c r="G37" s="7"/>
      <c r="H37" s="7"/>
      <c r="I37" s="7"/>
      <c r="J37" s="7"/>
    </row>
    <row r="38" spans="1:10" s="4" customFormat="1" ht="25.5" customHeight="1">
      <c r="A38" s="2"/>
      <c r="B38" s="3">
        <v>244</v>
      </c>
      <c r="C38" s="3">
        <v>225</v>
      </c>
      <c r="D38" s="5" t="s">
        <v>113</v>
      </c>
      <c r="E38" s="3"/>
      <c r="F38" s="183">
        <v>150</v>
      </c>
      <c r="G38" s="9"/>
      <c r="H38" s="9"/>
      <c r="I38" s="9"/>
      <c r="J38" s="9"/>
    </row>
    <row r="39" spans="1:10" s="4" customFormat="1" ht="25.5" customHeight="1">
      <c r="A39" s="2"/>
      <c r="B39" s="3">
        <v>244</v>
      </c>
      <c r="C39" s="3">
        <v>225</v>
      </c>
      <c r="D39" s="5" t="s">
        <v>116</v>
      </c>
      <c r="E39" s="3"/>
      <c r="F39" s="183">
        <v>200</v>
      </c>
      <c r="G39" s="9"/>
      <c r="H39" s="9"/>
      <c r="I39" s="9"/>
      <c r="J39" s="9"/>
    </row>
    <row r="40" spans="1:10" s="4" customFormat="1" ht="15" customHeight="1">
      <c r="A40" s="1"/>
      <c r="B40" s="1">
        <v>244</v>
      </c>
      <c r="C40" s="1">
        <v>226</v>
      </c>
      <c r="D40" s="1" t="s">
        <v>28</v>
      </c>
      <c r="E40" s="1">
        <v>37</v>
      </c>
      <c r="F40" s="12">
        <v>56.3</v>
      </c>
      <c r="G40" s="8"/>
      <c r="H40" s="8"/>
      <c r="I40" s="8"/>
      <c r="J40" s="8"/>
    </row>
    <row r="41" spans="1:10" s="4" customFormat="1" ht="15" customHeight="1">
      <c r="A41" s="1"/>
      <c r="B41" s="184">
        <v>244</v>
      </c>
      <c r="C41" s="1">
        <v>290</v>
      </c>
      <c r="D41" s="1"/>
      <c r="E41" s="1"/>
      <c r="F41" s="12"/>
      <c r="G41" s="8"/>
      <c r="H41" s="8"/>
      <c r="I41" s="8"/>
      <c r="J41" s="8"/>
    </row>
    <row r="42" spans="1:10" s="4" customFormat="1" ht="15" customHeight="1">
      <c r="A42" s="1"/>
      <c r="B42" s="1">
        <v>244</v>
      </c>
      <c r="C42" s="1">
        <v>340</v>
      </c>
      <c r="D42" s="1" t="s">
        <v>735</v>
      </c>
      <c r="E42" s="1"/>
      <c r="F42" s="12">
        <v>150</v>
      </c>
      <c r="G42" s="8"/>
      <c r="H42" s="8"/>
      <c r="I42" s="8"/>
      <c r="J42" s="8"/>
    </row>
    <row r="43" spans="1:10" s="4" customFormat="1" ht="18.75" customHeight="1" hidden="1">
      <c r="A43" s="1"/>
      <c r="B43" s="1"/>
      <c r="C43" s="1">
        <v>340</v>
      </c>
      <c r="D43" s="1" t="s">
        <v>53</v>
      </c>
      <c r="E43" s="1"/>
      <c r="F43" s="12">
        <v>0</v>
      </c>
      <c r="G43" s="8"/>
      <c r="H43" s="8"/>
      <c r="I43" s="8"/>
      <c r="J43" s="8"/>
    </row>
    <row r="44" spans="1:10" s="4" customFormat="1" ht="15">
      <c r="A44" s="2"/>
      <c r="B44" s="2"/>
      <c r="C44" s="2"/>
      <c r="D44" s="2" t="s">
        <v>5</v>
      </c>
      <c r="E44" s="2">
        <f>SUM(E40:E40)</f>
        <v>37</v>
      </c>
      <c r="F44" s="15">
        <f>F38+F39+F40+F41+F42</f>
        <v>556.3</v>
      </c>
      <c r="G44" s="7"/>
      <c r="H44" s="7"/>
      <c r="I44" s="7"/>
      <c r="J44" s="7"/>
    </row>
    <row r="45" spans="1:10" s="4" customFormat="1" ht="71.25" customHeight="1">
      <c r="A45" s="18">
        <v>5</v>
      </c>
      <c r="B45" s="240">
        <v>80205036000200200</v>
      </c>
      <c r="C45" s="2"/>
      <c r="D45" s="17" t="s">
        <v>420</v>
      </c>
      <c r="E45" s="2"/>
      <c r="F45" s="13"/>
      <c r="G45" s="7"/>
      <c r="H45" s="7"/>
      <c r="I45" s="7"/>
      <c r="J45" s="7"/>
    </row>
    <row r="46" spans="1:10" s="4" customFormat="1" ht="15" customHeight="1">
      <c r="A46" s="1"/>
      <c r="B46" s="241">
        <v>5036000200244</v>
      </c>
      <c r="C46" s="1">
        <v>225</v>
      </c>
      <c r="D46" s="3" t="s">
        <v>738</v>
      </c>
      <c r="E46" s="1">
        <v>150</v>
      </c>
      <c r="F46" s="16">
        <v>100</v>
      </c>
      <c r="G46" s="8"/>
      <c r="H46" s="8"/>
      <c r="I46" s="8"/>
      <c r="J46" s="8"/>
    </row>
    <row r="47" spans="1:10" s="4" customFormat="1" ht="15" customHeight="1">
      <c r="A47" s="1"/>
      <c r="B47" s="1"/>
      <c r="C47" s="1"/>
      <c r="D47" s="3" t="s">
        <v>692</v>
      </c>
      <c r="E47" s="1"/>
      <c r="F47" s="16"/>
      <c r="G47" s="8"/>
      <c r="H47" s="8"/>
      <c r="I47" s="8"/>
      <c r="J47" s="8"/>
    </row>
    <row r="48" spans="1:10" s="4" customFormat="1" ht="15" customHeight="1">
      <c r="A48" s="1"/>
      <c r="B48" s="1"/>
      <c r="C48" s="1">
        <v>225</v>
      </c>
      <c r="D48" s="3" t="s">
        <v>739</v>
      </c>
      <c r="E48" s="1"/>
      <c r="F48" s="16">
        <v>675</v>
      </c>
      <c r="G48" s="8"/>
      <c r="H48" s="8"/>
      <c r="I48" s="8"/>
      <c r="J48" s="8"/>
    </row>
    <row r="49" spans="1:10" s="4" customFormat="1" ht="15">
      <c r="A49" s="2"/>
      <c r="B49" s="2"/>
      <c r="C49" s="2"/>
      <c r="D49" s="2" t="s">
        <v>5</v>
      </c>
      <c r="E49" s="2">
        <f>SUM(E46)</f>
        <v>150</v>
      </c>
      <c r="F49" s="15">
        <f>SUM(F46:F48)</f>
        <v>775</v>
      </c>
      <c r="G49" s="7"/>
      <c r="H49" s="7"/>
      <c r="I49" s="7"/>
      <c r="J49" s="7"/>
    </row>
    <row r="50" spans="1:10" s="4" customFormat="1" ht="41.25" customHeight="1">
      <c r="A50" s="18">
        <v>6</v>
      </c>
      <c r="B50" s="18"/>
      <c r="C50" s="2"/>
      <c r="D50" s="17"/>
      <c r="E50" s="2"/>
      <c r="F50" s="13"/>
      <c r="G50" s="7"/>
      <c r="H50" s="7"/>
      <c r="I50" s="7"/>
      <c r="J50" s="7"/>
    </row>
    <row r="51" spans="1:10" s="24" customFormat="1" ht="15.75" customHeight="1">
      <c r="A51" s="22"/>
      <c r="B51" s="22"/>
      <c r="C51" s="22">
        <v>242</v>
      </c>
      <c r="D51" s="22"/>
      <c r="E51" s="22">
        <v>50</v>
      </c>
      <c r="F51" s="16">
        <v>0</v>
      </c>
      <c r="G51" s="23"/>
      <c r="H51" s="23"/>
      <c r="I51" s="23"/>
      <c r="J51" s="23"/>
    </row>
    <row r="52" spans="1:10" s="4" customFormat="1" ht="12.75">
      <c r="A52" s="2"/>
      <c r="B52" s="2"/>
      <c r="C52" s="2"/>
      <c r="D52" s="2" t="s">
        <v>5</v>
      </c>
      <c r="E52" s="2">
        <f>SUM(E51)</f>
        <v>50</v>
      </c>
      <c r="F52" s="13">
        <f>SUM(F51)</f>
        <v>0</v>
      </c>
      <c r="G52" s="7"/>
      <c r="H52" s="7"/>
      <c r="I52" s="7"/>
      <c r="J52" s="7"/>
    </row>
    <row r="53" spans="1:10" s="4" customFormat="1" ht="39.75" customHeight="1">
      <c r="A53" s="18">
        <v>7</v>
      </c>
      <c r="B53" s="18" t="s">
        <v>63</v>
      </c>
      <c r="C53" s="2">
        <v>226</v>
      </c>
      <c r="D53" s="6" t="s">
        <v>717</v>
      </c>
      <c r="E53" s="2"/>
      <c r="F53" s="13">
        <v>100</v>
      </c>
      <c r="G53" s="7"/>
      <c r="H53" s="7"/>
      <c r="I53" s="7"/>
      <c r="J53" s="7"/>
    </row>
    <row r="54" spans="1:10" s="24" customFormat="1" ht="12.75">
      <c r="A54" s="22"/>
      <c r="B54" s="22">
        <v>244</v>
      </c>
      <c r="C54" s="22">
        <v>226</v>
      </c>
      <c r="D54" s="22" t="s">
        <v>718</v>
      </c>
      <c r="E54" s="22">
        <v>30</v>
      </c>
      <c r="F54" s="16">
        <v>100</v>
      </c>
      <c r="G54" s="23"/>
      <c r="H54" s="23"/>
      <c r="I54" s="23"/>
      <c r="J54" s="23"/>
    </row>
    <row r="55" spans="1:10" s="4" customFormat="1" ht="15">
      <c r="A55" s="2"/>
      <c r="B55" s="2"/>
      <c r="C55" s="2"/>
      <c r="D55" s="2" t="s">
        <v>5</v>
      </c>
      <c r="E55" s="2">
        <f>SUM(E54)</f>
        <v>30</v>
      </c>
      <c r="F55" s="15">
        <f>SUM(F53:F54)</f>
        <v>200</v>
      </c>
      <c r="G55" s="7"/>
      <c r="H55" s="7"/>
      <c r="I55" s="7"/>
      <c r="J55" s="7"/>
    </row>
    <row r="56" spans="1:10" s="4" customFormat="1" ht="12.75">
      <c r="A56" s="19">
        <v>8</v>
      </c>
      <c r="B56" s="18"/>
      <c r="C56" s="2"/>
      <c r="D56" s="6"/>
      <c r="E56" s="2"/>
      <c r="F56" s="13"/>
      <c r="G56" s="7"/>
      <c r="H56" s="7"/>
      <c r="I56" s="7"/>
      <c r="J56" s="7"/>
    </row>
    <row r="57" spans="1:10" s="4" customFormat="1" ht="12.75" customHeight="1">
      <c r="A57" s="1"/>
      <c r="B57" s="1">
        <v>244</v>
      </c>
      <c r="C57" s="1">
        <v>226</v>
      </c>
      <c r="D57" s="1"/>
      <c r="E57" s="1">
        <v>1</v>
      </c>
      <c r="F57" s="12"/>
      <c r="G57" s="8"/>
      <c r="H57" s="8"/>
      <c r="I57" s="8"/>
      <c r="J57" s="8"/>
    </row>
    <row r="58" spans="1:10" s="4" customFormat="1" ht="12.75" customHeight="1">
      <c r="A58" s="2"/>
      <c r="B58" s="2" t="s">
        <v>5</v>
      </c>
      <c r="C58" s="2"/>
      <c r="D58" s="2"/>
      <c r="E58" s="2">
        <f>SUM(E57)</f>
        <v>1</v>
      </c>
      <c r="F58" s="15">
        <f>SUM(F57)</f>
        <v>0</v>
      </c>
      <c r="G58" s="7"/>
      <c r="H58" s="7"/>
      <c r="I58" s="7"/>
      <c r="J58" s="7"/>
    </row>
    <row r="59" spans="1:10" s="4" customFormat="1" ht="26.25" customHeight="1">
      <c r="A59" s="18">
        <v>9</v>
      </c>
      <c r="B59" s="18" t="s">
        <v>64</v>
      </c>
      <c r="C59" s="2"/>
      <c r="D59" s="6" t="s">
        <v>711</v>
      </c>
      <c r="E59" s="2"/>
      <c r="F59" s="13"/>
      <c r="G59" s="7"/>
      <c r="H59" s="7"/>
      <c r="I59" s="7"/>
      <c r="J59" s="7"/>
    </row>
    <row r="60" spans="1:10" s="4" customFormat="1" ht="12.75" customHeight="1">
      <c r="A60" s="1"/>
      <c r="B60" s="1">
        <v>244</v>
      </c>
      <c r="C60" s="1">
        <v>226</v>
      </c>
      <c r="D60" s="1" t="s">
        <v>716</v>
      </c>
      <c r="E60" s="1">
        <v>20</v>
      </c>
      <c r="F60" s="12">
        <v>20</v>
      </c>
      <c r="G60" s="8"/>
      <c r="H60" s="8"/>
      <c r="I60" s="8"/>
      <c r="J60" s="8"/>
    </row>
    <row r="61" spans="1:10" s="4" customFormat="1" ht="12.75" customHeight="1">
      <c r="A61" s="2"/>
      <c r="B61" s="2" t="s">
        <v>5</v>
      </c>
      <c r="C61" s="2"/>
      <c r="D61" s="2"/>
      <c r="E61" s="2">
        <f>SUM(E60)</f>
        <v>20</v>
      </c>
      <c r="F61" s="15">
        <f>SUM(F60:F60)</f>
        <v>20</v>
      </c>
      <c r="G61" s="7"/>
      <c r="H61" s="7"/>
      <c r="I61" s="7"/>
      <c r="J61" s="7"/>
    </row>
    <row r="62" spans="1:10" s="4" customFormat="1" ht="24.75" customHeight="1">
      <c r="A62" s="18">
        <v>10</v>
      </c>
      <c r="B62" s="18" t="s">
        <v>64</v>
      </c>
      <c r="C62" s="2"/>
      <c r="D62" s="6" t="s">
        <v>96</v>
      </c>
      <c r="E62" s="2"/>
      <c r="F62" s="13"/>
      <c r="G62" s="7"/>
      <c r="H62" s="7"/>
      <c r="I62" s="7"/>
      <c r="J62" s="7"/>
    </row>
    <row r="63" spans="1:10" s="4" customFormat="1" ht="12.75" customHeight="1">
      <c r="A63" s="1"/>
      <c r="B63" s="1">
        <v>244</v>
      </c>
      <c r="C63" s="1">
        <v>222</v>
      </c>
      <c r="D63" s="3" t="s">
        <v>46</v>
      </c>
      <c r="E63" s="1">
        <v>5</v>
      </c>
      <c r="F63" s="12">
        <v>12</v>
      </c>
      <c r="G63" s="8"/>
      <c r="H63" s="8"/>
      <c r="I63" s="8"/>
      <c r="J63" s="8"/>
    </row>
    <row r="64" spans="1:10" s="4" customFormat="1" ht="12.75" customHeight="1">
      <c r="A64" s="1"/>
      <c r="B64" s="1"/>
      <c r="C64" s="1">
        <v>226</v>
      </c>
      <c r="D64" s="1" t="s">
        <v>26</v>
      </c>
      <c r="E64" s="1">
        <v>10</v>
      </c>
      <c r="F64" s="12">
        <v>25</v>
      </c>
      <c r="G64" s="8"/>
      <c r="H64" s="8"/>
      <c r="I64" s="8"/>
      <c r="J64" s="8"/>
    </row>
    <row r="65" spans="1:10" s="4" customFormat="1" ht="12.75" customHeight="1">
      <c r="A65" s="1"/>
      <c r="B65" s="1"/>
      <c r="C65" s="1"/>
      <c r="D65" s="1" t="s">
        <v>35</v>
      </c>
      <c r="E65" s="1"/>
      <c r="F65" s="12">
        <v>11</v>
      </c>
      <c r="G65" s="8"/>
      <c r="H65" s="8"/>
      <c r="I65" s="8"/>
      <c r="J65" s="8"/>
    </row>
    <row r="66" spans="1:10" s="4" customFormat="1" ht="12.75" customHeight="1">
      <c r="A66" s="2"/>
      <c r="B66" s="2"/>
      <c r="C66" s="3">
        <v>340</v>
      </c>
      <c r="D66" s="3" t="s">
        <v>79</v>
      </c>
      <c r="E66" s="2">
        <f>SUM(E63:E64)</f>
        <v>15</v>
      </c>
      <c r="F66" s="14">
        <v>16</v>
      </c>
      <c r="G66" s="7"/>
      <c r="H66" s="7"/>
      <c r="I66" s="7"/>
      <c r="J66" s="7"/>
    </row>
    <row r="67" spans="1:10" s="4" customFormat="1" ht="12.75" customHeight="1">
      <c r="A67" s="2"/>
      <c r="B67" s="2"/>
      <c r="C67" s="3"/>
      <c r="D67" s="1" t="s">
        <v>712</v>
      </c>
      <c r="E67" s="3"/>
      <c r="F67" s="14">
        <v>15</v>
      </c>
      <c r="G67" s="7"/>
      <c r="H67" s="7"/>
      <c r="I67" s="7"/>
      <c r="J67" s="7"/>
    </row>
    <row r="68" spans="1:10" s="4" customFormat="1" ht="12.75" customHeight="1">
      <c r="A68" s="2"/>
      <c r="B68" s="2"/>
      <c r="C68" s="2"/>
      <c r="D68" s="2" t="s">
        <v>5</v>
      </c>
      <c r="E68" s="2"/>
      <c r="F68" s="15">
        <f>F63+F64+F66+F67+F65</f>
        <v>79</v>
      </c>
      <c r="G68" s="7"/>
      <c r="H68" s="7"/>
      <c r="I68" s="7"/>
      <c r="J68" s="7"/>
    </row>
    <row r="69" spans="1:10" s="4" customFormat="1" ht="38.25">
      <c r="A69" s="18">
        <v>11</v>
      </c>
      <c r="B69" s="18" t="s">
        <v>63</v>
      </c>
      <c r="C69" s="2"/>
      <c r="D69" s="6" t="s">
        <v>97</v>
      </c>
      <c r="E69" s="2"/>
      <c r="F69" s="13"/>
      <c r="G69" s="7"/>
      <c r="H69" s="7"/>
      <c r="I69" s="7"/>
      <c r="J69" s="7"/>
    </row>
    <row r="70" spans="1:10" s="24" customFormat="1" ht="12.75">
      <c r="A70" s="22"/>
      <c r="B70" s="22"/>
      <c r="C70" s="22"/>
      <c r="D70" s="25"/>
      <c r="E70" s="22">
        <v>10</v>
      </c>
      <c r="F70" s="16"/>
      <c r="G70" s="23"/>
      <c r="H70" s="23"/>
      <c r="I70" s="23"/>
      <c r="J70" s="23"/>
    </row>
    <row r="71" spans="1:10" s="4" customFormat="1" ht="12.75" customHeight="1">
      <c r="A71" s="2"/>
      <c r="B71" s="2"/>
      <c r="C71" s="3"/>
      <c r="D71" s="2" t="s">
        <v>5</v>
      </c>
      <c r="E71" s="2">
        <f>SUM(E70:E70)</f>
        <v>10</v>
      </c>
      <c r="F71" s="15">
        <f>F70</f>
        <v>0</v>
      </c>
      <c r="G71" s="7"/>
      <c r="H71" s="7"/>
      <c r="I71" s="7"/>
      <c r="J71" s="7"/>
    </row>
    <row r="72" spans="1:10" s="4" customFormat="1" ht="51">
      <c r="A72" s="18">
        <v>12</v>
      </c>
      <c r="B72" s="18" t="s">
        <v>65</v>
      </c>
      <c r="C72" s="2"/>
      <c r="D72" s="6" t="s">
        <v>98</v>
      </c>
      <c r="E72" s="2"/>
      <c r="F72" s="13"/>
      <c r="G72" s="7"/>
      <c r="H72" s="7"/>
      <c r="I72" s="7"/>
      <c r="J72" s="7"/>
    </row>
    <row r="73" spans="1:10" s="4" customFormat="1" ht="12.75">
      <c r="A73" s="1"/>
      <c r="B73" s="1">
        <v>121</v>
      </c>
      <c r="C73" s="1">
        <v>211</v>
      </c>
      <c r="D73" s="3" t="s">
        <v>99</v>
      </c>
      <c r="E73" s="1">
        <v>509</v>
      </c>
      <c r="F73" s="12">
        <v>927</v>
      </c>
      <c r="G73" s="8"/>
      <c r="H73" s="8"/>
      <c r="I73" s="8"/>
      <c r="J73" s="8"/>
    </row>
    <row r="74" spans="1:10" s="4" customFormat="1" ht="12.75">
      <c r="A74" s="1"/>
      <c r="B74" s="1"/>
      <c r="C74" s="1">
        <v>213</v>
      </c>
      <c r="D74" s="1" t="s">
        <v>8</v>
      </c>
      <c r="E74" s="1">
        <v>133.4</v>
      </c>
      <c r="F74" s="12">
        <f>F73*0.302</f>
        <v>279.954</v>
      </c>
      <c r="G74" s="8"/>
      <c r="H74" s="8"/>
      <c r="I74" s="8"/>
      <c r="J74" s="8"/>
    </row>
    <row r="75" spans="1:10" s="4" customFormat="1" ht="12.75">
      <c r="A75" s="1"/>
      <c r="B75" s="2" t="s">
        <v>66</v>
      </c>
      <c r="C75" s="1"/>
      <c r="D75" s="1"/>
      <c r="E75" s="1"/>
      <c r="F75" s="12"/>
      <c r="G75" s="8"/>
      <c r="H75" s="8"/>
      <c r="I75" s="8"/>
      <c r="J75" s="8"/>
    </row>
    <row r="76" spans="1:10" s="4" customFormat="1" ht="12.75">
      <c r="A76" s="1"/>
      <c r="B76" s="1">
        <v>242</v>
      </c>
      <c r="C76" s="1">
        <v>221</v>
      </c>
      <c r="D76" s="3" t="s">
        <v>86</v>
      </c>
      <c r="E76" s="1"/>
      <c r="F76" s="12">
        <v>25</v>
      </c>
      <c r="G76" s="8"/>
      <c r="H76" s="8"/>
      <c r="I76" s="8"/>
      <c r="J76" s="8"/>
    </row>
    <row r="77" spans="1:10" s="4" customFormat="1" ht="12.75">
      <c r="A77" s="1"/>
      <c r="B77" s="1">
        <v>244</v>
      </c>
      <c r="C77" s="1">
        <v>222</v>
      </c>
      <c r="D77" s="1" t="s">
        <v>46</v>
      </c>
      <c r="E77" s="1"/>
      <c r="F77" s="12">
        <v>44.5</v>
      </c>
      <c r="G77" s="8"/>
      <c r="H77" s="8"/>
      <c r="I77" s="8"/>
      <c r="J77" s="8"/>
    </row>
    <row r="78" spans="1:10" s="4" customFormat="1" ht="12.75">
      <c r="A78" s="1"/>
      <c r="B78" s="1">
        <v>244</v>
      </c>
      <c r="C78" s="1">
        <v>223</v>
      </c>
      <c r="D78" s="3" t="s">
        <v>118</v>
      </c>
      <c r="E78" s="1">
        <v>20</v>
      </c>
      <c r="F78" s="12">
        <v>20.6</v>
      </c>
      <c r="G78" s="8"/>
      <c r="H78" s="8"/>
      <c r="I78" s="8"/>
      <c r="J78" s="8"/>
    </row>
    <row r="79" spans="1:10" s="4" customFormat="1" ht="12.75">
      <c r="A79" s="1"/>
      <c r="B79" s="1">
        <v>242</v>
      </c>
      <c r="C79" s="1">
        <v>225</v>
      </c>
      <c r="D79" s="3" t="s">
        <v>696</v>
      </c>
      <c r="E79" s="1"/>
      <c r="F79" s="12">
        <v>34</v>
      </c>
      <c r="G79" s="8"/>
      <c r="H79" s="8"/>
      <c r="I79" s="8"/>
      <c r="J79" s="8"/>
    </row>
    <row r="80" spans="1:10" s="4" customFormat="1" ht="12.75">
      <c r="A80" s="1"/>
      <c r="B80" s="1">
        <v>242</v>
      </c>
      <c r="C80" s="1">
        <v>226</v>
      </c>
      <c r="D80" s="3" t="s">
        <v>664</v>
      </c>
      <c r="E80" s="1"/>
      <c r="F80" s="12">
        <v>32</v>
      </c>
      <c r="G80" s="8"/>
      <c r="H80" s="8"/>
      <c r="I80" s="8"/>
      <c r="J80" s="8"/>
    </row>
    <row r="81" spans="1:10" s="4" customFormat="1" ht="12.75">
      <c r="A81" s="1"/>
      <c r="B81" s="1">
        <v>244</v>
      </c>
      <c r="C81" s="1">
        <v>226</v>
      </c>
      <c r="D81" s="1" t="s">
        <v>697</v>
      </c>
      <c r="E81" s="1"/>
      <c r="F81" s="12">
        <v>50</v>
      </c>
      <c r="G81" s="8"/>
      <c r="H81" s="8"/>
      <c r="I81" s="8"/>
      <c r="J81" s="8"/>
    </row>
    <row r="82" spans="1:10" s="4" customFormat="1" ht="12.75" hidden="1">
      <c r="A82" s="1"/>
      <c r="B82" s="1"/>
      <c r="C82" s="1">
        <v>226</v>
      </c>
      <c r="D82" s="1" t="s">
        <v>55</v>
      </c>
      <c r="E82" s="1"/>
      <c r="F82" s="12"/>
      <c r="G82" s="8"/>
      <c r="H82" s="8"/>
      <c r="I82" s="8"/>
      <c r="J82" s="8"/>
    </row>
    <row r="83" spans="1:10" s="4" customFormat="1" ht="12.75">
      <c r="A83" s="1"/>
      <c r="B83" s="1">
        <v>244</v>
      </c>
      <c r="C83" s="1">
        <v>310</v>
      </c>
      <c r="D83" s="3" t="s">
        <v>90</v>
      </c>
      <c r="E83" s="1">
        <v>80</v>
      </c>
      <c r="F83" s="12">
        <v>58.5</v>
      </c>
      <c r="G83" s="8"/>
      <c r="H83" s="8"/>
      <c r="I83" s="8"/>
      <c r="J83" s="8"/>
    </row>
    <row r="84" spans="1:10" s="4" customFormat="1" ht="12.75">
      <c r="A84" s="1"/>
      <c r="B84" s="1">
        <v>244</v>
      </c>
      <c r="C84" s="1">
        <v>310</v>
      </c>
      <c r="D84" s="3" t="s">
        <v>640</v>
      </c>
      <c r="E84" s="1"/>
      <c r="F84" s="12">
        <v>60</v>
      </c>
      <c r="G84" s="8"/>
      <c r="H84" s="8"/>
      <c r="I84" s="8"/>
      <c r="J84" s="8"/>
    </row>
    <row r="85" spans="1:10" s="4" customFormat="1" ht="12.75">
      <c r="A85" s="1"/>
      <c r="B85" s="1">
        <v>244</v>
      </c>
      <c r="C85" s="1">
        <v>340</v>
      </c>
      <c r="D85" s="3" t="s">
        <v>91</v>
      </c>
      <c r="E85" s="1">
        <v>23.5</v>
      </c>
      <c r="F85" s="12">
        <v>24.5</v>
      </c>
      <c r="G85" s="8"/>
      <c r="H85" s="8"/>
      <c r="I85" s="8"/>
      <c r="J85" s="8"/>
    </row>
    <row r="86" spans="1:10" s="4" customFormat="1" ht="15">
      <c r="A86" s="2"/>
      <c r="B86" s="2"/>
      <c r="C86" s="2"/>
      <c r="D86" s="2" t="s">
        <v>5</v>
      </c>
      <c r="E86" s="2">
        <f>SUM(E73:E85)</f>
        <v>765.9</v>
      </c>
      <c r="F86" s="15">
        <f>F73+F74+F76+F77+F78+F79+F80+F81+F83+F84+F85</f>
        <v>1556.0539999999999</v>
      </c>
      <c r="G86" s="7"/>
      <c r="H86" s="7"/>
      <c r="I86" s="7"/>
      <c r="J86" s="7"/>
    </row>
    <row r="87" spans="1:10" s="4" customFormat="1" ht="38.25">
      <c r="A87" s="18">
        <v>13</v>
      </c>
      <c r="B87" s="18" t="s">
        <v>66</v>
      </c>
      <c r="C87" s="2"/>
      <c r="D87" s="6" t="s">
        <v>100</v>
      </c>
      <c r="E87" s="2"/>
      <c r="F87" s="13"/>
      <c r="G87" s="7"/>
      <c r="H87" s="7"/>
      <c r="I87" s="7"/>
      <c r="J87" s="7"/>
    </row>
    <row r="88" spans="1:10" s="4" customFormat="1" ht="12.75">
      <c r="A88" s="1"/>
      <c r="B88" s="1" t="s">
        <v>25</v>
      </c>
      <c r="C88" s="1">
        <v>226</v>
      </c>
      <c r="D88" s="5" t="s">
        <v>119</v>
      </c>
      <c r="E88" s="1">
        <v>178.4</v>
      </c>
      <c r="F88" s="12">
        <v>151</v>
      </c>
      <c r="G88" s="8"/>
      <c r="H88" s="8"/>
      <c r="I88" s="8"/>
      <c r="J88" s="8"/>
    </row>
    <row r="89" spans="1:10" s="4" customFormat="1" ht="12.75">
      <c r="A89" s="1"/>
      <c r="B89" s="1"/>
      <c r="C89" s="1">
        <v>290</v>
      </c>
      <c r="D89" s="3" t="s">
        <v>115</v>
      </c>
      <c r="E89" s="1">
        <v>100</v>
      </c>
      <c r="F89" s="12">
        <v>146.3</v>
      </c>
      <c r="G89" s="8"/>
      <c r="H89" s="8"/>
      <c r="I89" s="8"/>
      <c r="J89" s="8"/>
    </row>
    <row r="90" spans="1:10" s="4" customFormat="1" ht="12.75">
      <c r="A90" s="1"/>
      <c r="B90" s="1"/>
      <c r="C90" s="1">
        <v>340</v>
      </c>
      <c r="D90" s="1" t="s">
        <v>44</v>
      </c>
      <c r="E90" s="1">
        <v>40</v>
      </c>
      <c r="F90" s="12">
        <v>36</v>
      </c>
      <c r="G90" s="8"/>
      <c r="H90" s="8"/>
      <c r="I90" s="8"/>
      <c r="J90" s="8"/>
    </row>
    <row r="91" spans="1:10" s="4" customFormat="1" ht="12.75">
      <c r="A91" s="1"/>
      <c r="B91" s="1"/>
      <c r="C91" s="1">
        <v>340</v>
      </c>
      <c r="D91" s="1" t="s">
        <v>54</v>
      </c>
      <c r="E91" s="1"/>
      <c r="F91" s="12">
        <v>54</v>
      </c>
      <c r="G91" s="8"/>
      <c r="H91" s="8"/>
      <c r="I91" s="8"/>
      <c r="J91" s="8"/>
    </row>
    <row r="92" spans="1:10" s="4" customFormat="1" ht="15">
      <c r="A92" s="1"/>
      <c r="B92" s="2" t="s">
        <v>67</v>
      </c>
      <c r="C92" s="1"/>
      <c r="D92" s="3"/>
      <c r="E92" s="1"/>
      <c r="F92" s="15">
        <f>F88+F89+F90+F91</f>
        <v>387.3</v>
      </c>
      <c r="G92" s="8"/>
      <c r="H92" s="8"/>
      <c r="I92" s="8"/>
      <c r="J92" s="8"/>
    </row>
    <row r="93" spans="1:10" s="4" customFormat="1" ht="12.75">
      <c r="A93" s="1"/>
      <c r="B93" s="2" t="s">
        <v>68</v>
      </c>
      <c r="C93" s="1">
        <v>290</v>
      </c>
      <c r="D93" s="3" t="s">
        <v>89</v>
      </c>
      <c r="E93" s="1"/>
      <c r="F93" s="12">
        <v>22</v>
      </c>
      <c r="G93" s="8"/>
      <c r="H93" s="8"/>
      <c r="I93" s="8"/>
      <c r="J93" s="8"/>
    </row>
    <row r="94" spans="1:10" s="4" customFormat="1" ht="12.75">
      <c r="A94" s="1"/>
      <c r="B94" s="2" t="s">
        <v>69</v>
      </c>
      <c r="C94" s="1">
        <v>290</v>
      </c>
      <c r="D94" s="3" t="s">
        <v>88</v>
      </c>
      <c r="E94" s="1"/>
      <c r="F94" s="12">
        <v>0.5</v>
      </c>
      <c r="G94" s="8"/>
      <c r="H94" s="8"/>
      <c r="I94" s="8"/>
      <c r="J94" s="8"/>
    </row>
    <row r="95" spans="1:10" s="4" customFormat="1" ht="15">
      <c r="A95" s="2"/>
      <c r="B95" s="2"/>
      <c r="C95" s="2"/>
      <c r="D95" s="2" t="s">
        <v>5</v>
      </c>
      <c r="E95" s="2">
        <f>SUM(E88:E90)</f>
        <v>318.4</v>
      </c>
      <c r="F95" s="15">
        <f>F93+F94</f>
        <v>22.5</v>
      </c>
      <c r="G95" s="7"/>
      <c r="H95" s="7"/>
      <c r="I95" s="7"/>
      <c r="J95" s="7"/>
    </row>
    <row r="96" spans="1:10" s="4" customFormat="1" ht="15">
      <c r="A96" s="2"/>
      <c r="B96" s="2"/>
      <c r="C96" s="2"/>
      <c r="D96" s="2"/>
      <c r="E96" s="2"/>
      <c r="F96" s="15">
        <f>F86+F92+F95</f>
        <v>1965.8539999999998</v>
      </c>
      <c r="G96" s="7"/>
      <c r="H96" s="7"/>
      <c r="I96" s="7"/>
      <c r="J96" s="7"/>
    </row>
    <row r="97" spans="1:10" s="4" customFormat="1" ht="89.25">
      <c r="A97" s="18">
        <v>14</v>
      </c>
      <c r="B97" s="18" t="s">
        <v>63</v>
      </c>
      <c r="C97" s="2"/>
      <c r="D97" s="17" t="s">
        <v>102</v>
      </c>
      <c r="E97" s="2"/>
      <c r="F97" s="13"/>
      <c r="G97" s="7"/>
      <c r="H97" s="7"/>
      <c r="I97" s="7"/>
      <c r="J97" s="7"/>
    </row>
    <row r="98" spans="1:10" s="4" customFormat="1" ht="12.75">
      <c r="A98" s="1"/>
      <c r="B98" s="1">
        <v>244</v>
      </c>
      <c r="C98" s="1">
        <v>340</v>
      </c>
      <c r="D98" s="3" t="s">
        <v>84</v>
      </c>
      <c r="E98" s="1">
        <v>10</v>
      </c>
      <c r="F98" s="12">
        <v>15</v>
      </c>
      <c r="G98" s="8"/>
      <c r="H98" s="8"/>
      <c r="I98" s="8"/>
      <c r="J98" s="8"/>
    </row>
    <row r="99" spans="1:10" s="4" customFormat="1" ht="12.75">
      <c r="A99" s="1"/>
      <c r="B99" s="1"/>
      <c r="C99" s="1">
        <v>310</v>
      </c>
      <c r="D99" s="3" t="s">
        <v>732</v>
      </c>
      <c r="E99" s="1"/>
      <c r="F99" s="12">
        <v>500</v>
      </c>
      <c r="G99" s="8"/>
      <c r="H99" s="8"/>
      <c r="I99" s="8"/>
      <c r="J99" s="8"/>
    </row>
    <row r="100" spans="1:10" s="4" customFormat="1" ht="12.75">
      <c r="A100" s="1"/>
      <c r="B100" s="1"/>
      <c r="C100" s="1"/>
      <c r="D100" s="3" t="s">
        <v>693</v>
      </c>
      <c r="E100" s="1"/>
      <c r="F100" s="12"/>
      <c r="G100" s="8"/>
      <c r="H100" s="8"/>
      <c r="I100" s="8"/>
      <c r="J100" s="8"/>
    </row>
    <row r="101" spans="1:10" s="4" customFormat="1" ht="15" customHeight="1">
      <c r="A101" s="2"/>
      <c r="B101" s="2" t="s">
        <v>5</v>
      </c>
      <c r="C101" s="2"/>
      <c r="D101" s="2"/>
      <c r="E101" s="2">
        <f>SUM(E98)</f>
        <v>10</v>
      </c>
      <c r="F101" s="15">
        <f>F98+F99</f>
        <v>515</v>
      </c>
      <c r="G101" s="7"/>
      <c r="H101" s="7"/>
      <c r="I101" s="7"/>
      <c r="J101" s="7"/>
    </row>
    <row r="102" spans="1:10" s="4" customFormat="1" ht="12.75" hidden="1">
      <c r="A102" s="1">
        <v>13.1</v>
      </c>
      <c r="B102" s="1" t="s">
        <v>7</v>
      </c>
      <c r="C102" s="1"/>
      <c r="D102" s="1" t="s">
        <v>21</v>
      </c>
      <c r="E102" s="1"/>
      <c r="F102" s="12"/>
      <c r="G102" s="8"/>
      <c r="H102" s="8"/>
      <c r="I102" s="8"/>
      <c r="J102" s="8"/>
    </row>
    <row r="103" spans="1:10" s="4" customFormat="1" ht="12.75" hidden="1">
      <c r="A103" s="1"/>
      <c r="B103" s="1"/>
      <c r="C103" s="1"/>
      <c r="D103" s="1" t="s">
        <v>22</v>
      </c>
      <c r="E103" s="1"/>
      <c r="F103" s="12"/>
      <c r="G103" s="8"/>
      <c r="H103" s="8"/>
      <c r="I103" s="8"/>
      <c r="J103" s="8"/>
    </row>
    <row r="104" spans="1:10" s="4" customFormat="1" ht="12.75" hidden="1">
      <c r="A104" s="1"/>
      <c r="B104" s="1"/>
      <c r="C104" s="1"/>
      <c r="D104" s="1" t="s">
        <v>23</v>
      </c>
      <c r="E104" s="1"/>
      <c r="F104" s="12"/>
      <c r="G104" s="8"/>
      <c r="H104" s="8"/>
      <c r="I104" s="8"/>
      <c r="J104" s="8"/>
    </row>
    <row r="105" spans="1:10" s="4" customFormat="1" ht="12.75" hidden="1">
      <c r="A105" s="1"/>
      <c r="B105" s="1"/>
      <c r="C105" s="1"/>
      <c r="D105" s="1" t="s">
        <v>24</v>
      </c>
      <c r="E105" s="1"/>
      <c r="F105" s="12"/>
      <c r="G105" s="8"/>
      <c r="H105" s="8"/>
      <c r="I105" s="8"/>
      <c r="J105" s="8"/>
    </row>
    <row r="106" spans="1:10" s="4" customFormat="1" ht="12.75" hidden="1">
      <c r="A106" s="1"/>
      <c r="B106" s="1"/>
      <c r="C106" s="1">
        <v>340</v>
      </c>
      <c r="D106" s="1" t="s">
        <v>39</v>
      </c>
      <c r="E106" s="1">
        <v>10</v>
      </c>
      <c r="F106" s="12">
        <v>0</v>
      </c>
      <c r="G106" s="8"/>
      <c r="H106" s="8"/>
      <c r="I106" s="8"/>
      <c r="J106" s="8"/>
    </row>
    <row r="107" spans="1:10" s="4" customFormat="1" ht="12.75" hidden="1">
      <c r="A107" s="2"/>
      <c r="B107" s="2" t="s">
        <v>5</v>
      </c>
      <c r="C107" s="2"/>
      <c r="D107" s="2"/>
      <c r="E107" s="2">
        <f>SUM(E106)</f>
        <v>10</v>
      </c>
      <c r="F107" s="13">
        <v>0</v>
      </c>
      <c r="G107" s="7"/>
      <c r="H107" s="7"/>
      <c r="I107" s="7"/>
      <c r="J107" s="7"/>
    </row>
    <row r="108" spans="1:10" s="4" customFormat="1" ht="63.75">
      <c r="A108" s="18">
        <v>16</v>
      </c>
      <c r="B108" s="18" t="s">
        <v>78</v>
      </c>
      <c r="C108" s="2"/>
      <c r="D108" s="6" t="s">
        <v>101</v>
      </c>
      <c r="E108" s="2"/>
      <c r="F108" s="13"/>
      <c r="G108" s="7"/>
      <c r="H108" s="7"/>
      <c r="I108" s="7"/>
      <c r="J108" s="7"/>
    </row>
    <row r="109" spans="1:10" s="4" customFormat="1" ht="12.75">
      <c r="A109" s="1"/>
      <c r="B109" s="2">
        <v>244</v>
      </c>
      <c r="C109" s="1">
        <v>290</v>
      </c>
      <c r="D109" s="3" t="s">
        <v>114</v>
      </c>
      <c r="E109" s="1">
        <v>10</v>
      </c>
      <c r="F109" s="12">
        <v>15</v>
      </c>
      <c r="G109" s="8"/>
      <c r="H109" s="8"/>
      <c r="I109" s="8"/>
      <c r="J109" s="8"/>
    </row>
    <row r="110" spans="1:10" s="4" customFormat="1" ht="12.75">
      <c r="A110" s="1"/>
      <c r="B110" s="2">
        <v>244</v>
      </c>
      <c r="C110" s="1">
        <v>340</v>
      </c>
      <c r="D110" s="3" t="s">
        <v>114</v>
      </c>
      <c r="E110" s="1"/>
      <c r="F110" s="12">
        <v>20</v>
      </c>
      <c r="G110" s="8"/>
      <c r="H110" s="8"/>
      <c r="I110" s="8"/>
      <c r="J110" s="8"/>
    </row>
    <row r="111" spans="1:10" s="4" customFormat="1" ht="15">
      <c r="A111" s="2"/>
      <c r="B111" s="2"/>
      <c r="C111" s="2"/>
      <c r="D111" s="2" t="s">
        <v>85</v>
      </c>
      <c r="E111" s="2">
        <f>SUM(E109)</f>
        <v>10</v>
      </c>
      <c r="F111" s="15">
        <f>F109+F110</f>
        <v>35</v>
      </c>
      <c r="G111" s="7"/>
      <c r="H111" s="7"/>
      <c r="I111" s="7"/>
      <c r="J111" s="7"/>
    </row>
    <row r="112" spans="1:10" s="4" customFormat="1" ht="54.75" customHeight="1">
      <c r="A112" s="18">
        <v>17</v>
      </c>
      <c r="B112" s="18" t="s">
        <v>64</v>
      </c>
      <c r="C112" s="18"/>
      <c r="D112" s="20"/>
      <c r="E112" s="2"/>
      <c r="F112" s="13"/>
      <c r="G112" s="7"/>
      <c r="H112" s="7"/>
      <c r="I112" s="7"/>
      <c r="J112" s="7"/>
    </row>
    <row r="113" spans="1:10" s="24" customFormat="1" ht="12.75">
      <c r="A113" s="22"/>
      <c r="B113" s="243">
        <v>80203092180100200</v>
      </c>
      <c r="C113" s="22">
        <v>225</v>
      </c>
      <c r="D113" s="26" t="s">
        <v>103</v>
      </c>
      <c r="E113" s="22">
        <v>7</v>
      </c>
      <c r="F113" s="16">
        <v>10</v>
      </c>
      <c r="G113" s="23"/>
      <c r="H113" s="23"/>
      <c r="I113" s="23"/>
      <c r="J113" s="23"/>
    </row>
    <row r="114" spans="1:10" s="4" customFormat="1" ht="12.75">
      <c r="A114" s="2"/>
      <c r="B114" s="2" t="s">
        <v>9</v>
      </c>
      <c r="C114" s="2"/>
      <c r="D114" s="2"/>
      <c r="E114" s="2">
        <f>SUM(E113)</f>
        <v>7</v>
      </c>
      <c r="F114" s="13">
        <f>SUM(F113)</f>
        <v>10</v>
      </c>
      <c r="G114" s="7"/>
      <c r="H114" s="7"/>
      <c r="I114" s="7"/>
      <c r="J114" s="7"/>
    </row>
    <row r="115" spans="1:10" s="4" customFormat="1" ht="12.75">
      <c r="A115" s="2">
        <v>18</v>
      </c>
      <c r="B115" s="2" t="s">
        <v>57</v>
      </c>
      <c r="C115" s="2"/>
      <c r="D115" s="2"/>
      <c r="E115" s="2"/>
      <c r="F115" s="13"/>
      <c r="G115" s="7"/>
      <c r="H115" s="7"/>
      <c r="I115" s="7"/>
      <c r="J115" s="7"/>
    </row>
    <row r="116" spans="1:10" s="4" customFormat="1" ht="12.75">
      <c r="A116" s="2"/>
      <c r="B116" s="2">
        <v>244</v>
      </c>
      <c r="C116" s="2">
        <v>340</v>
      </c>
      <c r="D116" s="2"/>
      <c r="E116" s="2">
        <v>1</v>
      </c>
      <c r="F116" s="14"/>
      <c r="G116" s="7"/>
      <c r="H116" s="7"/>
      <c r="I116" s="7"/>
      <c r="J116" s="7"/>
    </row>
    <row r="117" spans="1:10" s="4" customFormat="1" ht="15">
      <c r="A117" s="2"/>
      <c r="B117" s="2"/>
      <c r="C117" s="2"/>
      <c r="D117" s="2" t="s">
        <v>85</v>
      </c>
      <c r="E117" s="2">
        <f>SUM(E116)</f>
        <v>1</v>
      </c>
      <c r="F117" s="15">
        <f>SUM(F116)</f>
        <v>0</v>
      </c>
      <c r="G117" s="7"/>
      <c r="H117" s="7"/>
      <c r="I117" s="7"/>
      <c r="J117" s="7"/>
    </row>
    <row r="118" spans="1:10" s="4" customFormat="1" ht="12.75">
      <c r="A118" s="2">
        <v>19</v>
      </c>
      <c r="B118" s="2" t="s">
        <v>63</v>
      </c>
      <c r="C118" s="2"/>
      <c r="D118" s="2" t="s">
        <v>10</v>
      </c>
      <c r="E118" s="2"/>
      <c r="F118" s="13"/>
      <c r="G118" s="7"/>
      <c r="H118" s="7"/>
      <c r="I118" s="7"/>
      <c r="J118" s="7"/>
    </row>
    <row r="119" spans="1:10" s="24" customFormat="1" ht="15" customHeight="1">
      <c r="A119" s="22"/>
      <c r="B119" s="22"/>
      <c r="C119" s="22">
        <v>226</v>
      </c>
      <c r="D119" s="22" t="s">
        <v>47</v>
      </c>
      <c r="E119" s="22">
        <v>50</v>
      </c>
      <c r="F119" s="16">
        <v>40</v>
      </c>
      <c r="G119" s="23"/>
      <c r="H119" s="23"/>
      <c r="I119" s="23"/>
      <c r="J119" s="23"/>
    </row>
    <row r="120" spans="1:10" s="4" customFormat="1" ht="12.75">
      <c r="A120" s="2"/>
      <c r="B120" s="2"/>
      <c r="C120" s="3">
        <v>226</v>
      </c>
      <c r="D120" s="3" t="s">
        <v>50</v>
      </c>
      <c r="E120" s="2" t="e">
        <f>SUM(#REF!)</f>
        <v>#REF!</v>
      </c>
      <c r="F120" s="14">
        <v>40</v>
      </c>
      <c r="G120" s="7"/>
      <c r="H120" s="7"/>
      <c r="I120" s="7"/>
      <c r="J120" s="7"/>
    </row>
    <row r="121" spans="1:10" s="4" customFormat="1" ht="15">
      <c r="A121" s="2"/>
      <c r="B121" s="2"/>
      <c r="C121" s="3"/>
      <c r="D121" s="2" t="s">
        <v>5</v>
      </c>
      <c r="E121" s="2"/>
      <c r="F121" s="15">
        <f>F119+F120</f>
        <v>80</v>
      </c>
      <c r="G121" s="7"/>
      <c r="H121" s="7"/>
      <c r="I121" s="7"/>
      <c r="J121" s="7"/>
    </row>
    <row r="122" spans="1:10" s="4" customFormat="1" ht="12.75">
      <c r="A122" s="18">
        <v>20</v>
      </c>
      <c r="B122" s="18" t="s">
        <v>70</v>
      </c>
      <c r="C122" s="2"/>
      <c r="D122" s="17" t="s">
        <v>720</v>
      </c>
      <c r="E122" s="2"/>
      <c r="F122" s="13"/>
      <c r="G122" s="7"/>
      <c r="H122" s="7"/>
      <c r="I122" s="7"/>
      <c r="J122" s="7"/>
    </row>
    <row r="123" spans="1:10" s="4" customFormat="1" ht="12.75">
      <c r="A123" s="1"/>
      <c r="B123" s="2">
        <v>244</v>
      </c>
      <c r="C123" s="1">
        <v>226</v>
      </c>
      <c r="D123" s="3" t="s">
        <v>694</v>
      </c>
      <c r="E123" s="1">
        <v>30</v>
      </c>
      <c r="F123" s="12">
        <v>70</v>
      </c>
      <c r="G123" s="8"/>
      <c r="H123" s="8"/>
      <c r="I123" s="8"/>
      <c r="J123" s="8"/>
    </row>
    <row r="124" spans="1:10" s="4" customFormat="1" ht="12.75">
      <c r="A124" s="1"/>
      <c r="B124" s="2"/>
      <c r="C124" s="1">
        <v>226</v>
      </c>
      <c r="D124" s="25" t="s">
        <v>670</v>
      </c>
      <c r="E124" s="1"/>
      <c r="F124" s="12">
        <v>100</v>
      </c>
      <c r="G124" s="8"/>
      <c r="H124" s="8"/>
      <c r="I124" s="8"/>
      <c r="J124" s="8"/>
    </row>
    <row r="125" spans="1:10" s="4" customFormat="1" ht="12.75">
      <c r="A125" s="1"/>
      <c r="B125" s="2"/>
      <c r="C125" s="1">
        <v>226</v>
      </c>
      <c r="D125" s="25"/>
      <c r="E125" s="1"/>
      <c r="F125" s="12"/>
      <c r="G125" s="8"/>
      <c r="H125" s="8"/>
      <c r="I125" s="8"/>
      <c r="J125" s="8"/>
    </row>
    <row r="126" spans="1:10" s="4" customFormat="1" ht="12.75">
      <c r="A126" s="1"/>
      <c r="B126" s="2"/>
      <c r="C126" s="1">
        <v>226</v>
      </c>
      <c r="D126" s="25"/>
      <c r="E126" s="1"/>
      <c r="F126" s="12"/>
      <c r="G126" s="8"/>
      <c r="H126" s="8"/>
      <c r="I126" s="8"/>
      <c r="J126" s="8"/>
    </row>
    <row r="127" spans="1:10" s="4" customFormat="1" ht="15">
      <c r="A127" s="2"/>
      <c r="B127" s="2"/>
      <c r="C127" s="2"/>
      <c r="D127" s="2" t="s">
        <v>9</v>
      </c>
      <c r="E127" s="2">
        <f>SUM(E123:E123)</f>
        <v>30</v>
      </c>
      <c r="F127" s="15">
        <f>F123+F124+F125+F126</f>
        <v>170</v>
      </c>
      <c r="G127" s="7"/>
      <c r="H127" s="7"/>
      <c r="I127" s="7"/>
      <c r="J127" s="7"/>
    </row>
    <row r="128" spans="1:10" s="4" customFormat="1" ht="206.25" customHeight="1">
      <c r="A128" s="18">
        <v>21</v>
      </c>
      <c r="B128" s="18" t="s">
        <v>71</v>
      </c>
      <c r="C128" s="18"/>
      <c r="D128" s="21" t="s">
        <v>104</v>
      </c>
      <c r="E128" s="2"/>
      <c r="F128" s="13"/>
      <c r="G128" s="7"/>
      <c r="H128" s="7"/>
      <c r="I128" s="7"/>
      <c r="J128" s="7"/>
    </row>
    <row r="129" spans="1:10" s="4" customFormat="1" ht="12.75">
      <c r="A129" s="1"/>
      <c r="B129" s="1">
        <v>244</v>
      </c>
      <c r="C129" s="1">
        <v>226</v>
      </c>
      <c r="D129" s="1" t="s">
        <v>51</v>
      </c>
      <c r="E129" s="1">
        <v>300</v>
      </c>
      <c r="F129" s="12">
        <v>100</v>
      </c>
      <c r="G129" s="8"/>
      <c r="H129" s="8"/>
      <c r="I129" s="8"/>
      <c r="J129" s="8"/>
    </row>
    <row r="130" spans="1:10" s="4" customFormat="1" ht="12.75">
      <c r="A130" s="1"/>
      <c r="B130" s="1"/>
      <c r="C130" s="1"/>
      <c r="D130" s="1" t="s">
        <v>695</v>
      </c>
      <c r="E130" s="1"/>
      <c r="F130" s="12">
        <v>100</v>
      </c>
      <c r="G130" s="8"/>
      <c r="H130" s="8"/>
      <c r="I130" s="8"/>
      <c r="J130" s="8"/>
    </row>
    <row r="131" spans="1:10" s="4" customFormat="1" ht="27" customHeight="1">
      <c r="A131" s="1"/>
      <c r="B131" s="189" t="s">
        <v>72</v>
      </c>
      <c r="C131" s="1">
        <v>226</v>
      </c>
      <c r="D131" s="5" t="s">
        <v>674</v>
      </c>
      <c r="E131" s="1"/>
      <c r="F131" s="16">
        <v>60</v>
      </c>
      <c r="G131" s="8"/>
      <c r="H131" s="8"/>
      <c r="I131" s="8"/>
      <c r="J131" s="8"/>
    </row>
    <row r="132" spans="1:10" s="4" customFormat="1" ht="12.75">
      <c r="A132" s="2"/>
      <c r="B132" s="2"/>
      <c r="C132" s="2"/>
      <c r="D132" s="2" t="s">
        <v>9</v>
      </c>
      <c r="E132" s="2">
        <f>SUM(E129:E129)</f>
        <v>300</v>
      </c>
      <c r="F132" s="13">
        <f>F129+F131+F130</f>
        <v>260</v>
      </c>
      <c r="G132" s="7"/>
      <c r="H132" s="7"/>
      <c r="I132" s="7"/>
      <c r="J132" s="7"/>
    </row>
    <row r="133" spans="1:10" s="4" customFormat="1" ht="12.75">
      <c r="A133" s="18">
        <v>22</v>
      </c>
      <c r="B133" s="18" t="s">
        <v>73</v>
      </c>
      <c r="C133" s="2"/>
      <c r="D133" s="188"/>
      <c r="E133" s="2"/>
      <c r="F133" s="13"/>
      <c r="G133" s="7"/>
      <c r="H133" s="7"/>
      <c r="I133" s="7"/>
      <c r="J133" s="7"/>
    </row>
    <row r="134" spans="1:10" s="4" customFormat="1" ht="12.75">
      <c r="A134" s="1"/>
      <c r="B134" s="1">
        <v>244</v>
      </c>
      <c r="C134" s="1">
        <v>226</v>
      </c>
      <c r="D134" s="3" t="s">
        <v>80</v>
      </c>
      <c r="E134" s="1">
        <v>20</v>
      </c>
      <c r="F134" s="12">
        <v>248.8</v>
      </c>
      <c r="G134" s="8"/>
      <c r="H134" s="8"/>
      <c r="I134" s="8"/>
      <c r="J134" s="8"/>
    </row>
    <row r="135" spans="1:10" s="4" customFormat="1" ht="12.75">
      <c r="A135" s="1"/>
      <c r="B135" s="1"/>
      <c r="C135" s="1">
        <v>226</v>
      </c>
      <c r="D135" s="1"/>
      <c r="E135" s="1"/>
      <c r="F135" s="12">
        <v>0</v>
      </c>
      <c r="G135" s="8"/>
      <c r="H135" s="8"/>
      <c r="I135" s="8"/>
      <c r="J135" s="8"/>
    </row>
    <row r="136" spans="1:10" s="4" customFormat="1" ht="12.75">
      <c r="A136" s="2"/>
      <c r="B136" s="2"/>
      <c r="C136" s="2"/>
      <c r="D136" s="2" t="s">
        <v>9</v>
      </c>
      <c r="E136" s="2">
        <f>SUM(E134:E134)</f>
        <v>20</v>
      </c>
      <c r="F136" s="13">
        <f>F134+F135</f>
        <v>248.8</v>
      </c>
      <c r="G136" s="7"/>
      <c r="H136" s="7"/>
      <c r="I136" s="7"/>
      <c r="J136" s="7"/>
    </row>
    <row r="137" spans="1:10" s="4" customFormat="1" ht="26.25" customHeight="1">
      <c r="A137" s="2">
        <v>23</v>
      </c>
      <c r="B137" s="2" t="s">
        <v>74</v>
      </c>
      <c r="C137" s="2"/>
      <c r="D137" s="6" t="s">
        <v>105</v>
      </c>
      <c r="E137" s="2"/>
      <c r="F137" s="13"/>
      <c r="G137" s="7"/>
      <c r="H137" s="7"/>
      <c r="I137" s="7"/>
      <c r="J137" s="7"/>
    </row>
    <row r="138" spans="1:10" s="4" customFormat="1" ht="51">
      <c r="A138" s="2"/>
      <c r="B138" s="242">
        <v>80205037952000200</v>
      </c>
      <c r="C138" s="3">
        <v>225</v>
      </c>
      <c r="D138" s="5" t="s">
        <v>81</v>
      </c>
      <c r="E138" s="2"/>
      <c r="F138" s="14">
        <v>50</v>
      </c>
      <c r="G138" s="9"/>
      <c r="H138" s="9"/>
      <c r="I138" s="9"/>
      <c r="J138" s="9"/>
    </row>
    <row r="139" spans="1:10" s="4" customFormat="1" ht="12.75">
      <c r="A139" s="2"/>
      <c r="B139" s="242">
        <v>80205036000500200</v>
      </c>
      <c r="C139" s="3">
        <v>226</v>
      </c>
      <c r="D139" s="3" t="s">
        <v>83</v>
      </c>
      <c r="E139" s="2"/>
      <c r="F139" s="14">
        <v>3</v>
      </c>
      <c r="G139" s="7"/>
      <c r="H139" s="7"/>
      <c r="I139" s="7"/>
      <c r="J139" s="7"/>
    </row>
    <row r="140" spans="1:10" s="4" customFormat="1" ht="12.75">
      <c r="A140" s="1"/>
      <c r="B140" s="241"/>
      <c r="C140" s="1">
        <v>226</v>
      </c>
      <c r="D140" s="3" t="s">
        <v>82</v>
      </c>
      <c r="E140" s="1">
        <v>150</v>
      </c>
      <c r="F140" s="12">
        <v>100</v>
      </c>
      <c r="G140" s="8"/>
      <c r="H140" s="8"/>
      <c r="I140" s="8"/>
      <c r="J140" s="8"/>
    </row>
    <row r="141" spans="1:10" s="4" customFormat="1" ht="25.5">
      <c r="A141" s="1"/>
      <c r="B141" s="1"/>
      <c r="C141" s="1">
        <v>226</v>
      </c>
      <c r="D141" s="5" t="s">
        <v>470</v>
      </c>
      <c r="E141" s="1"/>
      <c r="F141" s="12">
        <v>70</v>
      </c>
      <c r="G141" s="8"/>
      <c r="H141" s="8"/>
      <c r="I141" s="8"/>
      <c r="J141" s="8"/>
    </row>
    <row r="142" spans="1:10" s="4" customFormat="1" ht="15">
      <c r="A142" s="2"/>
      <c r="B142" s="2"/>
      <c r="C142" s="2"/>
      <c r="D142" s="2" t="s">
        <v>9</v>
      </c>
      <c r="E142" s="2">
        <f>SUM(E140:E140)</f>
        <v>150</v>
      </c>
      <c r="F142" s="15">
        <f>F138+F139+F140+F141</f>
        <v>223</v>
      </c>
      <c r="G142" s="7"/>
      <c r="H142" s="7"/>
      <c r="I142" s="7"/>
      <c r="J142" s="7"/>
    </row>
    <row r="143" spans="1:10" s="4" customFormat="1" ht="51">
      <c r="A143" s="18">
        <v>24</v>
      </c>
      <c r="B143" s="18" t="s">
        <v>64</v>
      </c>
      <c r="C143" s="2"/>
      <c r="D143" s="6" t="s">
        <v>106</v>
      </c>
      <c r="E143" s="2"/>
      <c r="F143" s="13"/>
      <c r="G143" s="7"/>
      <c r="H143" s="7"/>
      <c r="I143" s="7"/>
      <c r="J143" s="7"/>
    </row>
    <row r="144" spans="1:10" s="4" customFormat="1" ht="12.75">
      <c r="A144" s="1"/>
      <c r="B144" s="1">
        <v>244</v>
      </c>
      <c r="C144" s="1">
        <v>226</v>
      </c>
      <c r="D144" s="1" t="s">
        <v>40</v>
      </c>
      <c r="E144" s="1">
        <v>5</v>
      </c>
      <c r="F144" s="12">
        <v>3</v>
      </c>
      <c r="G144" s="8"/>
      <c r="H144" s="8"/>
      <c r="I144" s="8"/>
      <c r="J144" s="8"/>
    </row>
    <row r="145" spans="1:10" s="4" customFormat="1" ht="12.75">
      <c r="A145" s="1"/>
      <c r="B145" s="1"/>
      <c r="C145" s="1">
        <v>226</v>
      </c>
      <c r="D145" s="1" t="s">
        <v>43</v>
      </c>
      <c r="E145" s="1"/>
      <c r="F145" s="12">
        <v>5</v>
      </c>
      <c r="G145" s="8"/>
      <c r="H145" s="8"/>
      <c r="I145" s="8"/>
      <c r="J145" s="8"/>
    </row>
    <row r="146" spans="1:10" s="4" customFormat="1" ht="15">
      <c r="A146" s="2"/>
      <c r="B146" s="2"/>
      <c r="C146" s="2"/>
      <c r="D146" s="2" t="s">
        <v>5</v>
      </c>
      <c r="E146" s="2">
        <f>SUM(E144)</f>
        <v>5</v>
      </c>
      <c r="F146" s="15">
        <f>F144+F145</f>
        <v>8</v>
      </c>
      <c r="G146" s="7"/>
      <c r="H146" s="7"/>
      <c r="I146" s="7"/>
      <c r="J146" s="7"/>
    </row>
    <row r="147" spans="1:10" s="4" customFormat="1" ht="51">
      <c r="A147" s="2">
        <v>25</v>
      </c>
      <c r="B147" s="2" t="s">
        <v>64</v>
      </c>
      <c r="C147" s="2"/>
      <c r="D147" s="6" t="s">
        <v>107</v>
      </c>
      <c r="E147" s="2"/>
      <c r="F147" s="13">
        <v>5</v>
      </c>
      <c r="G147" s="7"/>
      <c r="H147" s="7"/>
      <c r="I147" s="7"/>
      <c r="J147" s="7"/>
    </row>
    <row r="148" spans="1:10" s="4" customFormat="1" ht="25.5">
      <c r="A148" s="1"/>
      <c r="B148" s="1">
        <v>244</v>
      </c>
      <c r="C148" s="1">
        <v>226</v>
      </c>
      <c r="D148" s="5" t="s">
        <v>713</v>
      </c>
      <c r="E148" s="1"/>
      <c r="F148" s="12">
        <v>20</v>
      </c>
      <c r="G148" s="8"/>
      <c r="H148" s="8"/>
      <c r="I148" s="8"/>
      <c r="J148" s="8"/>
    </row>
    <row r="149" spans="1:10" s="4" customFormat="1" ht="12.75" customHeight="1">
      <c r="A149" s="3"/>
      <c r="B149" s="3"/>
      <c r="C149" s="3"/>
      <c r="D149" s="3"/>
      <c r="E149" s="3">
        <v>10</v>
      </c>
      <c r="F149" s="14">
        <f>F148</f>
        <v>20</v>
      </c>
      <c r="G149" s="9"/>
      <c r="H149" s="9"/>
      <c r="I149" s="9"/>
      <c r="J149" s="9"/>
    </row>
    <row r="150" spans="1:10" s="4" customFormat="1" ht="12.75" hidden="1">
      <c r="A150" s="2"/>
      <c r="B150" s="2" t="s">
        <v>5</v>
      </c>
      <c r="C150" s="2"/>
      <c r="D150" s="2"/>
      <c r="E150" s="2">
        <f>SUM(E149)</f>
        <v>10</v>
      </c>
      <c r="F150" s="13">
        <f>SUM(F148:F149)</f>
        <v>40</v>
      </c>
      <c r="G150" s="7"/>
      <c r="H150" s="7"/>
      <c r="I150" s="7"/>
      <c r="J150" s="7"/>
    </row>
    <row r="151" spans="1:10" s="4" customFormat="1" ht="12.75" hidden="1">
      <c r="A151" s="1">
        <v>25</v>
      </c>
      <c r="B151" s="1" t="s">
        <v>3</v>
      </c>
      <c r="C151" s="1"/>
      <c r="D151" s="1" t="s">
        <v>11</v>
      </c>
      <c r="E151" s="1"/>
      <c r="F151" s="12"/>
      <c r="G151" s="8"/>
      <c r="H151" s="8"/>
      <c r="I151" s="8"/>
      <c r="J151" s="8"/>
    </row>
    <row r="152" spans="1:10" s="4" customFormat="1" ht="12.75" hidden="1">
      <c r="A152" s="1"/>
      <c r="B152" s="1"/>
      <c r="C152" s="1"/>
      <c r="D152" s="1" t="s">
        <v>12</v>
      </c>
      <c r="E152" s="1"/>
      <c r="F152" s="12"/>
      <c r="G152" s="8"/>
      <c r="H152" s="8"/>
      <c r="I152" s="8"/>
      <c r="J152" s="8"/>
    </row>
    <row r="153" spans="1:10" s="4" customFormat="1" ht="12.75" hidden="1">
      <c r="A153" s="1"/>
      <c r="B153" s="1"/>
      <c r="C153" s="1">
        <v>226</v>
      </c>
      <c r="D153" s="1" t="s">
        <v>13</v>
      </c>
      <c r="E153" s="1">
        <v>6</v>
      </c>
      <c r="F153" s="12"/>
      <c r="G153" s="8"/>
      <c r="H153" s="8"/>
      <c r="I153" s="8"/>
      <c r="J153" s="8"/>
    </row>
    <row r="154" spans="1:10" s="4" customFormat="1" ht="12.75" hidden="1">
      <c r="A154" s="1"/>
      <c r="B154" s="1"/>
      <c r="C154" s="1">
        <v>226</v>
      </c>
      <c r="D154" s="1" t="s">
        <v>14</v>
      </c>
      <c r="E154" s="1">
        <v>6</v>
      </c>
      <c r="F154" s="12"/>
      <c r="G154" s="8"/>
      <c r="H154" s="8"/>
      <c r="I154" s="8"/>
      <c r="J154" s="8"/>
    </row>
    <row r="155" spans="1:10" s="4" customFormat="1" ht="12.75" customHeight="1">
      <c r="A155" s="2"/>
      <c r="B155" s="2" t="s">
        <v>9</v>
      </c>
      <c r="C155" s="2"/>
      <c r="D155" s="2"/>
      <c r="E155" s="2">
        <f>SUM(E153:E154)</f>
        <v>12</v>
      </c>
      <c r="F155" s="13">
        <f>F147+F148</f>
        <v>25</v>
      </c>
      <c r="G155" s="7"/>
      <c r="H155" s="7"/>
      <c r="I155" s="7"/>
      <c r="J155" s="7"/>
    </row>
    <row r="156" spans="1:10" s="4" customFormat="1" ht="12.75" hidden="1">
      <c r="A156" s="1">
        <v>26</v>
      </c>
      <c r="B156" s="1"/>
      <c r="C156" s="1"/>
      <c r="D156" s="1" t="s">
        <v>15</v>
      </c>
      <c r="E156" s="1"/>
      <c r="F156" s="12"/>
      <c r="G156" s="8"/>
      <c r="H156" s="8"/>
      <c r="I156" s="8"/>
      <c r="J156" s="8"/>
    </row>
    <row r="157" spans="1:10" s="4" customFormat="1" ht="12.75" hidden="1">
      <c r="A157" s="1"/>
      <c r="B157" s="1"/>
      <c r="C157" s="1"/>
      <c r="D157" s="1" t="s">
        <v>16</v>
      </c>
      <c r="E157" s="1"/>
      <c r="F157" s="12"/>
      <c r="G157" s="8"/>
      <c r="H157" s="8"/>
      <c r="I157" s="8"/>
      <c r="J157" s="8"/>
    </row>
    <row r="158" spans="1:10" s="4" customFormat="1" ht="12.75" hidden="1">
      <c r="A158" s="1"/>
      <c r="B158" s="1"/>
      <c r="C158" s="1"/>
      <c r="D158" s="1"/>
      <c r="E158" s="1"/>
      <c r="F158" s="12"/>
      <c r="G158" s="8"/>
      <c r="H158" s="8"/>
      <c r="I158" s="8"/>
      <c r="J158" s="8"/>
    </row>
    <row r="159" spans="1:10" s="4" customFormat="1" ht="12.75" customHeight="1" hidden="1">
      <c r="A159" s="1">
        <v>27</v>
      </c>
      <c r="B159" s="1"/>
      <c r="C159" s="1"/>
      <c r="D159" s="1" t="s">
        <v>17</v>
      </c>
      <c r="E159" s="1"/>
      <c r="F159" s="12"/>
      <c r="G159" s="8"/>
      <c r="H159" s="8"/>
      <c r="I159" s="8"/>
      <c r="J159" s="8"/>
    </row>
    <row r="160" spans="1:10" s="4" customFormat="1" ht="12" customHeight="1" hidden="1">
      <c r="A160" s="1"/>
      <c r="B160" s="1"/>
      <c r="C160" s="1">
        <v>226</v>
      </c>
      <c r="D160" s="1" t="s">
        <v>18</v>
      </c>
      <c r="E160" s="1"/>
      <c r="F160" s="12"/>
      <c r="G160" s="8"/>
      <c r="H160" s="8"/>
      <c r="I160" s="8"/>
      <c r="J160" s="8"/>
    </row>
    <row r="161" spans="1:10" s="4" customFormat="1" ht="12.75" hidden="1">
      <c r="A161" s="2"/>
      <c r="B161" s="2" t="s">
        <v>5</v>
      </c>
      <c r="C161" s="2"/>
      <c r="D161" s="2"/>
      <c r="E161" s="2">
        <f>SUM(E160)</f>
        <v>0</v>
      </c>
      <c r="F161" s="13"/>
      <c r="G161" s="7"/>
      <c r="H161" s="7"/>
      <c r="I161" s="7"/>
      <c r="J161" s="7"/>
    </row>
    <row r="162" spans="1:10" s="4" customFormat="1" ht="38.25">
      <c r="A162" s="18">
        <v>26</v>
      </c>
      <c r="B162" s="2"/>
      <c r="C162" s="2"/>
      <c r="D162" s="6" t="s">
        <v>108</v>
      </c>
      <c r="E162" s="2"/>
      <c r="F162" s="13"/>
      <c r="G162" s="7"/>
      <c r="H162" s="7"/>
      <c r="I162" s="7"/>
      <c r="J162" s="7"/>
    </row>
    <row r="163" spans="1:10" s="4" customFormat="1" ht="12.75">
      <c r="A163" s="2"/>
      <c r="B163" s="2"/>
      <c r="C163" s="2"/>
      <c r="D163" s="2"/>
      <c r="E163" s="2"/>
      <c r="F163" s="13"/>
      <c r="G163" s="7"/>
      <c r="H163" s="7"/>
      <c r="I163" s="7"/>
      <c r="J163" s="7"/>
    </row>
    <row r="164" spans="1:10" s="4" customFormat="1" ht="12.75">
      <c r="A164" s="2"/>
      <c r="B164" s="2"/>
      <c r="C164" s="2"/>
      <c r="D164" s="2"/>
      <c r="E164" s="2"/>
      <c r="F164" s="13"/>
      <c r="G164" s="7"/>
      <c r="H164" s="7"/>
      <c r="I164" s="7"/>
      <c r="J164" s="7"/>
    </row>
    <row r="165" spans="1:10" s="4" customFormat="1" ht="69.75" customHeight="1">
      <c r="A165" s="18">
        <v>27</v>
      </c>
      <c r="B165" s="2"/>
      <c r="C165" s="2"/>
      <c r="D165" s="20" t="s">
        <v>109</v>
      </c>
      <c r="E165" s="2"/>
      <c r="F165" s="13"/>
      <c r="G165" s="7"/>
      <c r="H165" s="7"/>
      <c r="I165" s="7"/>
      <c r="J165" s="7"/>
    </row>
    <row r="166" spans="1:10" s="4" customFormat="1" ht="12.75">
      <c r="A166" s="2"/>
      <c r="B166" s="2"/>
      <c r="C166" s="2"/>
      <c r="D166" s="2"/>
      <c r="E166" s="2"/>
      <c r="F166" s="13"/>
      <c r="G166" s="7"/>
      <c r="H166" s="7"/>
      <c r="I166" s="7"/>
      <c r="J166" s="7"/>
    </row>
    <row r="167" spans="1:10" s="4" customFormat="1" ht="12.75">
      <c r="A167" s="2"/>
      <c r="B167" s="2"/>
      <c r="C167" s="2"/>
      <c r="D167" s="2"/>
      <c r="E167" s="2"/>
      <c r="F167" s="13"/>
      <c r="G167" s="7"/>
      <c r="H167" s="7"/>
      <c r="I167" s="7"/>
      <c r="J167" s="7"/>
    </row>
    <row r="168" spans="1:10" s="4" customFormat="1" ht="38.25">
      <c r="A168" s="18">
        <v>28</v>
      </c>
      <c r="B168" s="18" t="s">
        <v>57</v>
      </c>
      <c r="C168" s="2"/>
      <c r="D168" s="6" t="s">
        <v>110</v>
      </c>
      <c r="E168" s="2"/>
      <c r="F168" s="13"/>
      <c r="G168" s="7"/>
      <c r="H168" s="7"/>
      <c r="I168" s="7"/>
      <c r="J168" s="7"/>
    </row>
    <row r="169" spans="1:10" s="4" customFormat="1" ht="12.75">
      <c r="A169" s="1"/>
      <c r="B169" s="1">
        <v>244</v>
      </c>
      <c r="C169" s="1">
        <v>226</v>
      </c>
      <c r="D169" s="1" t="s">
        <v>41</v>
      </c>
      <c r="E169" s="1">
        <v>20</v>
      </c>
      <c r="F169" s="12"/>
      <c r="G169" s="8"/>
      <c r="H169" s="8"/>
      <c r="I169" s="8"/>
      <c r="J169" s="8"/>
    </row>
    <row r="170" spans="1:10" s="4" customFormat="1" ht="12.75">
      <c r="A170" s="1"/>
      <c r="B170" s="1"/>
      <c r="C170" s="1"/>
      <c r="D170" s="1"/>
      <c r="E170" s="1"/>
      <c r="F170" s="12"/>
      <c r="G170" s="8"/>
      <c r="H170" s="8"/>
      <c r="I170" s="8"/>
      <c r="J170" s="8"/>
    </row>
    <row r="171" spans="1:10" s="4" customFormat="1" ht="12" customHeight="1">
      <c r="A171" s="2"/>
      <c r="B171" s="2" t="s">
        <v>5</v>
      </c>
      <c r="C171" s="2"/>
      <c r="D171" s="2"/>
      <c r="E171" s="2">
        <f>SUM(E169:E169)</f>
        <v>20</v>
      </c>
      <c r="F171" s="13"/>
      <c r="G171" s="7"/>
      <c r="H171" s="7"/>
      <c r="I171" s="7"/>
      <c r="J171" s="7"/>
    </row>
    <row r="172" spans="1:10" s="4" customFormat="1" ht="25.5">
      <c r="A172" s="2">
        <v>29</v>
      </c>
      <c r="B172" s="2" t="s">
        <v>75</v>
      </c>
      <c r="C172" s="2"/>
      <c r="D172" s="6" t="s">
        <v>111</v>
      </c>
      <c r="E172" s="2"/>
      <c r="F172" s="13"/>
      <c r="G172" s="7"/>
      <c r="H172" s="7"/>
      <c r="I172" s="7"/>
      <c r="J172" s="7"/>
    </row>
    <row r="173" spans="1:10" s="4" customFormat="1" ht="12.75">
      <c r="A173" s="2"/>
      <c r="B173" s="2">
        <v>244</v>
      </c>
      <c r="C173" s="3">
        <v>222</v>
      </c>
      <c r="D173" s="3" t="s">
        <v>52</v>
      </c>
      <c r="E173" s="2"/>
      <c r="F173" s="14">
        <v>8</v>
      </c>
      <c r="G173" s="7"/>
      <c r="H173" s="7"/>
      <c r="I173" s="7"/>
      <c r="J173" s="7"/>
    </row>
    <row r="174" spans="1:10" s="4" customFormat="1" ht="12.75">
      <c r="A174" s="1"/>
      <c r="B174" s="1"/>
      <c r="C174" s="1">
        <v>290</v>
      </c>
      <c r="D174" s="1" t="s">
        <v>42</v>
      </c>
      <c r="E174" s="1">
        <v>10</v>
      </c>
      <c r="F174" s="12">
        <v>25</v>
      </c>
      <c r="G174" s="8"/>
      <c r="H174" s="8"/>
      <c r="I174" s="8"/>
      <c r="J174" s="8"/>
    </row>
    <row r="175" spans="1:10" s="4" customFormat="1" ht="15">
      <c r="A175" s="2"/>
      <c r="B175" s="2"/>
      <c r="C175" s="2"/>
      <c r="D175" s="2" t="s">
        <v>5</v>
      </c>
      <c r="E175" s="2">
        <f>SUM(E174)</f>
        <v>10</v>
      </c>
      <c r="F175" s="15">
        <f>F173+F174</f>
        <v>33</v>
      </c>
      <c r="G175" s="7"/>
      <c r="H175" s="7"/>
      <c r="I175" s="7"/>
      <c r="J175" s="7"/>
    </row>
    <row r="176" spans="1:10" s="4" customFormat="1" ht="12.75" hidden="1">
      <c r="A176" s="1">
        <v>31</v>
      </c>
      <c r="B176" s="1" t="s">
        <v>34</v>
      </c>
      <c r="C176" s="1"/>
      <c r="D176" s="1" t="s">
        <v>32</v>
      </c>
      <c r="E176" s="1"/>
      <c r="F176" s="12"/>
      <c r="G176" s="8"/>
      <c r="H176" s="8"/>
      <c r="I176" s="8"/>
      <c r="J176" s="8"/>
    </row>
    <row r="177" spans="1:10" s="4" customFormat="1" ht="12.75" hidden="1">
      <c r="A177" s="1"/>
      <c r="B177" s="1"/>
      <c r="C177" s="1"/>
      <c r="D177" s="1" t="s">
        <v>31</v>
      </c>
      <c r="E177" s="1"/>
      <c r="F177" s="12"/>
      <c r="G177" s="8"/>
      <c r="H177" s="8"/>
      <c r="I177" s="8"/>
      <c r="J177" s="8"/>
    </row>
    <row r="178" spans="1:10" s="4" customFormat="1" ht="12.75" hidden="1">
      <c r="A178" s="1"/>
      <c r="B178" s="1"/>
      <c r="C178" s="1"/>
      <c r="D178" s="1" t="s">
        <v>33</v>
      </c>
      <c r="E178" s="1"/>
      <c r="F178" s="12"/>
      <c r="G178" s="8"/>
      <c r="H178" s="8"/>
      <c r="I178" s="8"/>
      <c r="J178" s="8"/>
    </row>
    <row r="179" spans="1:10" s="4" customFormat="1" ht="12.75" hidden="1">
      <c r="A179" s="1"/>
      <c r="B179" s="1"/>
      <c r="C179" s="1">
        <v>340</v>
      </c>
      <c r="D179" s="1" t="s">
        <v>30</v>
      </c>
      <c r="E179" s="1"/>
      <c r="F179" s="12"/>
      <c r="G179" s="8"/>
      <c r="H179" s="8"/>
      <c r="I179" s="8"/>
      <c r="J179" s="8"/>
    </row>
    <row r="180" spans="1:10" s="4" customFormat="1" ht="12.75" hidden="1">
      <c r="A180" s="2"/>
      <c r="B180" s="2" t="s">
        <v>5</v>
      </c>
      <c r="C180" s="2"/>
      <c r="D180" s="2"/>
      <c r="E180" s="2">
        <f>SUM(E179)</f>
        <v>0</v>
      </c>
      <c r="F180" s="13">
        <f>SUM(F178)</f>
        <v>0</v>
      </c>
      <c r="G180" s="7"/>
      <c r="H180" s="7"/>
      <c r="I180" s="7"/>
      <c r="J180" s="7"/>
    </row>
    <row r="181" spans="1:10" s="4" customFormat="1" ht="12.75">
      <c r="A181" s="18">
        <v>30</v>
      </c>
      <c r="B181" s="2"/>
      <c r="C181" s="2"/>
      <c r="D181" s="6"/>
      <c r="E181" s="2"/>
      <c r="F181" s="13"/>
      <c r="G181" s="7"/>
      <c r="H181" s="7"/>
      <c r="I181" s="7"/>
      <c r="J181" s="7"/>
    </row>
    <row r="182" spans="1:10" s="4" customFormat="1" ht="12.75">
      <c r="A182" s="18"/>
      <c r="B182" s="2"/>
      <c r="C182" s="2"/>
      <c r="D182" s="6"/>
      <c r="E182" s="2"/>
      <c r="F182" s="13"/>
      <c r="G182" s="7"/>
      <c r="H182" s="7"/>
      <c r="I182" s="7"/>
      <c r="J182" s="7"/>
    </row>
    <row r="183" spans="1:10" s="4" customFormat="1" ht="25.5">
      <c r="A183" s="18"/>
      <c r="B183" s="2" t="s">
        <v>472</v>
      </c>
      <c r="C183" s="2"/>
      <c r="D183" s="6" t="s">
        <v>471</v>
      </c>
      <c r="E183" s="2"/>
      <c r="F183" s="13"/>
      <c r="G183" s="7"/>
      <c r="H183" s="7"/>
      <c r="I183" s="7"/>
      <c r="J183" s="7"/>
    </row>
    <row r="184" spans="1:10" s="4" customFormat="1" ht="12.75">
      <c r="A184" s="18"/>
      <c r="B184" s="2"/>
      <c r="C184" s="3">
        <v>231</v>
      </c>
      <c r="D184" s="5" t="s">
        <v>476</v>
      </c>
      <c r="E184" s="2"/>
      <c r="F184" s="13"/>
      <c r="G184" s="7"/>
      <c r="H184" s="7"/>
      <c r="I184" s="7"/>
      <c r="J184" s="7"/>
    </row>
    <row r="185" spans="1:10" s="4" customFormat="1" ht="12.75">
      <c r="A185" s="18"/>
      <c r="B185" s="2"/>
      <c r="C185" s="2"/>
      <c r="D185" s="6"/>
      <c r="E185" s="2"/>
      <c r="F185" s="13"/>
      <c r="G185" s="7"/>
      <c r="H185" s="7"/>
      <c r="I185" s="7"/>
      <c r="J185" s="7"/>
    </row>
    <row r="186" spans="1:10" s="4" customFormat="1" ht="12.75">
      <c r="A186" s="1"/>
      <c r="B186" s="2" t="s">
        <v>473</v>
      </c>
      <c r="C186" s="1"/>
      <c r="D186" s="2" t="s">
        <v>377</v>
      </c>
      <c r="E186" s="1"/>
      <c r="F186" s="12"/>
      <c r="G186" s="8"/>
      <c r="H186" s="8"/>
      <c r="I186" s="8"/>
      <c r="J186" s="8"/>
    </row>
    <row r="187" spans="1:10" s="4" customFormat="1" ht="12.75">
      <c r="A187" s="1"/>
      <c r="B187" s="1"/>
      <c r="C187" s="1">
        <v>290</v>
      </c>
      <c r="D187" s="3" t="s">
        <v>474</v>
      </c>
      <c r="E187" s="1"/>
      <c r="F187" s="13"/>
      <c r="G187" s="8"/>
      <c r="H187" s="8"/>
      <c r="I187" s="8"/>
      <c r="J187" s="8"/>
    </row>
    <row r="188" spans="1:10" s="4" customFormat="1" ht="12.75">
      <c r="A188" s="1"/>
      <c r="B188" s="1"/>
      <c r="C188" s="1"/>
      <c r="D188" s="1"/>
      <c r="E188" s="1"/>
      <c r="F188" s="12"/>
      <c r="G188" s="8"/>
      <c r="H188" s="8"/>
      <c r="I188" s="8"/>
      <c r="J188" s="8"/>
    </row>
    <row r="189" spans="1:10" s="4" customFormat="1" ht="51">
      <c r="A189" s="1"/>
      <c r="B189" s="1"/>
      <c r="C189" s="1"/>
      <c r="D189" s="6" t="s">
        <v>646</v>
      </c>
      <c r="E189" s="1"/>
      <c r="F189" s="12"/>
      <c r="G189" s="8"/>
      <c r="H189" s="8"/>
      <c r="I189" s="8"/>
      <c r="J189" s="8"/>
    </row>
    <row r="190" spans="1:10" s="4" customFormat="1" ht="12.75">
      <c r="A190" s="1"/>
      <c r="B190" s="2" t="s">
        <v>647</v>
      </c>
      <c r="C190" s="1">
        <v>211</v>
      </c>
      <c r="D190" s="1" t="s">
        <v>126</v>
      </c>
      <c r="E190" s="1"/>
      <c r="F190" s="14">
        <v>137</v>
      </c>
      <c r="G190" s="8"/>
      <c r="H190" s="8"/>
      <c r="I190" s="8"/>
      <c r="J190" s="8"/>
    </row>
    <row r="191" spans="1:10" s="4" customFormat="1" ht="12.75">
      <c r="A191" s="2"/>
      <c r="B191" s="2"/>
      <c r="C191" s="1">
        <v>213</v>
      </c>
      <c r="D191" s="3" t="s">
        <v>8</v>
      </c>
      <c r="E191" s="2">
        <f>SUM(E186)</f>
        <v>0</v>
      </c>
      <c r="F191" s="14">
        <v>41.4</v>
      </c>
      <c r="G191" s="7"/>
      <c r="H191" s="7"/>
      <c r="I191" s="7"/>
      <c r="J191" s="7"/>
    </row>
    <row r="192" spans="1:10" s="4" customFormat="1" ht="12.75">
      <c r="A192" s="2"/>
      <c r="B192" s="2"/>
      <c r="C192" s="1">
        <v>340</v>
      </c>
      <c r="D192" s="3" t="s">
        <v>648</v>
      </c>
      <c r="E192" s="2"/>
      <c r="F192" s="14">
        <v>18.3</v>
      </c>
      <c r="G192" s="7"/>
      <c r="H192" s="7"/>
      <c r="I192" s="7"/>
      <c r="J192" s="7"/>
    </row>
    <row r="193" spans="1:10" s="4" customFormat="1" ht="12.75">
      <c r="A193" s="2"/>
      <c r="B193" s="2"/>
      <c r="C193" s="2"/>
      <c r="D193" s="228" t="s">
        <v>5</v>
      </c>
      <c r="E193" s="2"/>
      <c r="F193" s="13">
        <f>F190+F191+F192</f>
        <v>196.70000000000002</v>
      </c>
      <c r="G193" s="7"/>
      <c r="H193" s="7"/>
      <c r="I193" s="7"/>
      <c r="J193" s="7"/>
    </row>
    <row r="194" spans="1:10" s="4" customFormat="1" ht="12.75">
      <c r="A194" s="2"/>
      <c r="B194" s="2"/>
      <c r="C194" s="2"/>
      <c r="D194" s="228"/>
      <c r="E194" s="2"/>
      <c r="F194" s="13"/>
      <c r="G194" s="7"/>
      <c r="H194" s="7"/>
      <c r="I194" s="7"/>
      <c r="J194" s="7"/>
    </row>
    <row r="195" spans="1:10" s="4" customFormat="1" ht="26.25" customHeight="1">
      <c r="A195" s="18">
        <v>32</v>
      </c>
      <c r="B195" s="18" t="s">
        <v>29</v>
      </c>
      <c r="C195" s="2"/>
      <c r="D195" s="20" t="s">
        <v>112</v>
      </c>
      <c r="E195" s="2"/>
      <c r="F195" s="13"/>
      <c r="G195" s="7"/>
      <c r="H195" s="7"/>
      <c r="I195" s="7"/>
      <c r="J195" s="7"/>
    </row>
    <row r="196" spans="1:10" s="4" customFormat="1" ht="12.75">
      <c r="A196" s="1"/>
      <c r="B196" s="1"/>
      <c r="C196" s="1">
        <v>340</v>
      </c>
      <c r="D196" s="3"/>
      <c r="E196" s="1"/>
      <c r="F196" s="12"/>
      <c r="G196" s="8"/>
      <c r="H196" s="8"/>
      <c r="I196" s="8"/>
      <c r="J196" s="8"/>
    </row>
    <row r="197" spans="1:10" s="4" customFormat="1" ht="15">
      <c r="A197" s="3"/>
      <c r="B197" s="2" t="s">
        <v>5</v>
      </c>
      <c r="C197" s="2"/>
      <c r="D197" s="2"/>
      <c r="E197" s="2">
        <f>SUM(E196)</f>
        <v>0</v>
      </c>
      <c r="F197" s="15">
        <f>F196</f>
        <v>0</v>
      </c>
      <c r="G197" s="7"/>
      <c r="H197" s="7"/>
      <c r="I197" s="7"/>
      <c r="J197" s="7"/>
    </row>
    <row r="198" spans="1:10" s="4" customFormat="1" ht="15">
      <c r="A198" s="18">
        <v>33</v>
      </c>
      <c r="B198" s="240">
        <v>10030000000000</v>
      </c>
      <c r="C198" s="18"/>
      <c r="D198" s="20" t="s">
        <v>719</v>
      </c>
      <c r="E198" s="2"/>
      <c r="F198" s="15"/>
      <c r="G198" s="7"/>
      <c r="H198" s="7"/>
      <c r="I198" s="7"/>
      <c r="J198" s="7"/>
    </row>
    <row r="199" spans="1:10" s="4" customFormat="1" ht="15">
      <c r="A199" s="18"/>
      <c r="B199" s="240">
        <v>10030700500321</v>
      </c>
      <c r="C199" s="18"/>
      <c r="D199" s="20" t="s">
        <v>714</v>
      </c>
      <c r="E199" s="2"/>
      <c r="F199" s="15">
        <v>10</v>
      </c>
      <c r="G199" s="7"/>
      <c r="H199" s="7"/>
      <c r="I199" s="7"/>
      <c r="J199" s="7"/>
    </row>
    <row r="200" spans="1:10" s="4" customFormat="1" ht="15">
      <c r="A200" s="18"/>
      <c r="B200" s="240">
        <v>10035058604314</v>
      </c>
      <c r="C200" s="18"/>
      <c r="D200" s="20" t="s">
        <v>715</v>
      </c>
      <c r="E200" s="2"/>
      <c r="F200" s="15">
        <v>10</v>
      </c>
      <c r="G200" s="7"/>
      <c r="H200" s="7"/>
      <c r="I200" s="7"/>
      <c r="J200" s="7"/>
    </row>
    <row r="201" spans="1:10" s="4" customFormat="1" ht="15">
      <c r="A201" s="18"/>
      <c r="B201" s="240">
        <v>10035053300244</v>
      </c>
      <c r="C201" s="18"/>
      <c r="D201" s="20" t="s">
        <v>707</v>
      </c>
      <c r="E201" s="2"/>
      <c r="F201" s="15">
        <v>12</v>
      </c>
      <c r="G201" s="7"/>
      <c r="H201" s="7"/>
      <c r="I201" s="7"/>
      <c r="J201" s="7"/>
    </row>
    <row r="202" spans="1:10" s="4" customFormat="1" ht="15">
      <c r="A202" s="18"/>
      <c r="B202" s="18"/>
      <c r="C202" s="18"/>
      <c r="D202" s="20" t="s">
        <v>5</v>
      </c>
      <c r="E202" s="2"/>
      <c r="F202" s="15">
        <f>F199+F200+F201</f>
        <v>32</v>
      </c>
      <c r="G202" s="7"/>
      <c r="H202" s="7"/>
      <c r="I202" s="7"/>
      <c r="J202" s="7"/>
    </row>
    <row r="203" spans="1:10" s="4" customFormat="1" ht="15">
      <c r="A203" s="18">
        <v>34</v>
      </c>
      <c r="B203" s="18"/>
      <c r="C203" s="18"/>
      <c r="D203" s="20"/>
      <c r="E203" s="2"/>
      <c r="F203" s="15"/>
      <c r="G203" s="7"/>
      <c r="H203" s="7"/>
      <c r="I203" s="7"/>
      <c r="J203" s="7"/>
    </row>
    <row r="204" spans="1:10" s="4" customFormat="1" ht="15">
      <c r="A204" s="18">
        <v>35</v>
      </c>
      <c r="B204" s="18"/>
      <c r="C204" s="18"/>
      <c r="D204" s="20"/>
      <c r="E204" s="2"/>
      <c r="F204" s="15"/>
      <c r="G204" s="7"/>
      <c r="H204" s="7"/>
      <c r="I204" s="7"/>
      <c r="J204" s="7"/>
    </row>
    <row r="205" spans="1:10" s="4" customFormat="1" ht="15">
      <c r="A205" s="18">
        <v>37</v>
      </c>
      <c r="B205" s="18"/>
      <c r="C205" s="18"/>
      <c r="D205" s="20"/>
      <c r="E205" s="2"/>
      <c r="F205" s="15"/>
      <c r="G205" s="7"/>
      <c r="H205" s="7"/>
      <c r="I205" s="7"/>
      <c r="J205" s="7"/>
    </row>
    <row r="206" spans="1:10" s="4" customFormat="1" ht="15">
      <c r="A206" s="18">
        <v>38</v>
      </c>
      <c r="B206" s="18"/>
      <c r="C206" s="18"/>
      <c r="D206" s="20"/>
      <c r="E206" s="2"/>
      <c r="F206" s="15"/>
      <c r="G206" s="7"/>
      <c r="H206" s="7"/>
      <c r="I206" s="7"/>
      <c r="J206" s="7"/>
    </row>
    <row r="207" spans="1:10" s="4" customFormat="1" ht="15">
      <c r="A207" s="18">
        <v>39</v>
      </c>
      <c r="B207" s="18"/>
      <c r="C207" s="18"/>
      <c r="D207" s="20"/>
      <c r="E207" s="2"/>
      <c r="F207" s="15"/>
      <c r="G207" s="7"/>
      <c r="H207" s="7"/>
      <c r="I207" s="7"/>
      <c r="J207" s="7"/>
    </row>
    <row r="208" spans="1:10" s="4" customFormat="1" ht="12.75">
      <c r="A208" s="1"/>
      <c r="B208" s="2" t="s">
        <v>19</v>
      </c>
      <c r="C208" s="1"/>
      <c r="D208" s="1"/>
      <c r="E208" s="1" t="e">
        <f>SUM(E36+E44+E49+E52+E55+E58+E61+E66+E71+E86+E95+E101+E107+E111+E114+E117+E120+E127+E132+E136+E142+E146+E150+E155+E171+E175)</f>
        <v>#REF!</v>
      </c>
      <c r="F208" s="13">
        <f>F36+F44+F49+F55+F58+F61+F68+F71+F86+F92+F95+F101+F111+F114+F117+F121+F127+F132+F136+F142+F146+F155+F175+F184+F187+F193+F202</f>
        <v>9470.604</v>
      </c>
      <c r="G208" s="8"/>
      <c r="H208" s="8"/>
      <c r="I208" s="8"/>
      <c r="J208" s="8"/>
    </row>
    <row r="209" spans="1:10" s="4" customFormat="1" ht="12.75">
      <c r="A209" s="1"/>
      <c r="B209" s="2" t="s">
        <v>76</v>
      </c>
      <c r="C209" s="1"/>
      <c r="D209" s="1"/>
      <c r="E209" s="1"/>
      <c r="F209" s="12"/>
      <c r="G209" s="8"/>
      <c r="H209" s="8"/>
      <c r="I209" s="8"/>
      <c r="J209" s="8"/>
    </row>
    <row r="210" spans="1:10" s="4" customFormat="1" ht="12.75">
      <c r="A210" s="1"/>
      <c r="B210" s="2" t="s">
        <v>77</v>
      </c>
      <c r="C210" s="1">
        <v>290</v>
      </c>
      <c r="D210" s="2" t="s">
        <v>27</v>
      </c>
      <c r="E210" s="1">
        <v>90</v>
      </c>
      <c r="F210" s="13">
        <v>118</v>
      </c>
      <c r="G210" s="10"/>
      <c r="H210" s="10"/>
      <c r="I210" s="10"/>
      <c r="J210" s="10"/>
    </row>
    <row r="211" spans="1:10" s="4" customFormat="1" ht="12.75">
      <c r="A211" s="1"/>
      <c r="B211" s="1"/>
      <c r="C211" s="1"/>
      <c r="D211" s="1"/>
      <c r="E211" s="1"/>
      <c r="F211" s="12"/>
      <c r="G211" s="10"/>
      <c r="H211" s="10"/>
      <c r="I211" s="10"/>
      <c r="J211" s="10"/>
    </row>
    <row r="212" spans="1:10" s="4" customFormat="1" ht="12.75">
      <c r="A212" s="2"/>
      <c r="B212" s="2" t="s">
        <v>20</v>
      </c>
      <c r="C212" s="2"/>
      <c r="D212" s="2"/>
      <c r="E212" s="2" t="e">
        <f>SUM(E208+E210)</f>
        <v>#REF!</v>
      </c>
      <c r="F212" s="13">
        <f>F208+F210</f>
        <v>9588.604</v>
      </c>
      <c r="G212" s="11"/>
      <c r="H212" s="11"/>
      <c r="I212" s="11"/>
      <c r="J212" s="11"/>
    </row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</sheetData>
  <sheetProtection/>
  <mergeCells count="1">
    <mergeCell ref="B1:D1"/>
  </mergeCells>
  <hyperlinks>
    <hyperlink ref="D128" r:id="rId1" display="http://www.zakonprost.ru/gradostroitelnyj-kodeks/#c1d12"/>
  </hyperlinks>
  <printOptions/>
  <pageMargins left="0" right="0" top="0" bottom="0" header="0" footer="0"/>
  <pageSetup horizontalDpi="600" verticalDpi="600" orientation="portrait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4">
      <selection activeCell="B82" sqref="B82:F82"/>
    </sheetView>
  </sheetViews>
  <sheetFormatPr defaultColWidth="9.140625" defaultRowHeight="12.75"/>
  <cols>
    <col min="1" max="1" width="40.00390625" style="4" customWidth="1"/>
    <col min="2" max="2" width="9.57421875" style="4" customWidth="1"/>
    <col min="3" max="3" width="7.421875" style="137" customWidth="1"/>
    <col min="4" max="4" width="10.140625" style="137" customWidth="1"/>
    <col min="5" max="5" width="11.00390625" style="137" customWidth="1"/>
    <col min="6" max="7" width="7.421875" style="137" customWidth="1"/>
    <col min="8" max="8" width="14.421875" style="4" customWidth="1"/>
    <col min="9" max="9" width="13.00390625" style="0" hidden="1" customWidth="1"/>
    <col min="10" max="10" width="7.8515625" style="0" hidden="1" customWidth="1"/>
    <col min="11" max="11" width="11.7109375" style="0" customWidth="1"/>
  </cols>
  <sheetData>
    <row r="1" spans="1:8" ht="25.5" customHeight="1">
      <c r="A1" s="136"/>
      <c r="B1" s="136"/>
      <c r="C1" s="299" t="s">
        <v>482</v>
      </c>
      <c r="D1" s="278"/>
      <c r="E1" s="278"/>
      <c r="F1" s="278"/>
      <c r="G1" s="278"/>
      <c r="H1" s="278"/>
    </row>
    <row r="2" spans="1:8" ht="13.5" customHeight="1">
      <c r="A2" s="136"/>
      <c r="B2" s="136"/>
      <c r="C2" s="279" t="s">
        <v>686</v>
      </c>
      <c r="D2" s="278"/>
      <c r="E2" s="278"/>
      <c r="F2" s="278"/>
      <c r="G2" s="278"/>
      <c r="H2" s="278"/>
    </row>
    <row r="4" spans="1:10" ht="12.75">
      <c r="A4" s="280" t="s">
        <v>687</v>
      </c>
      <c r="B4" s="281"/>
      <c r="C4" s="281"/>
      <c r="D4" s="281"/>
      <c r="E4" s="281"/>
      <c r="F4" s="281"/>
      <c r="G4" s="281"/>
      <c r="H4" s="281"/>
      <c r="I4" s="281"/>
      <c r="J4" s="282"/>
    </row>
    <row r="5" spans="1:10" ht="27" customHeight="1">
      <c r="A5" s="283"/>
      <c r="B5" s="284"/>
      <c r="C5" s="284"/>
      <c r="D5" s="284"/>
      <c r="E5" s="284"/>
      <c r="F5" s="284"/>
      <c r="G5" s="284"/>
      <c r="H5" s="284"/>
      <c r="I5" s="284"/>
      <c r="J5" s="285"/>
    </row>
    <row r="6" spans="1:10" ht="3" customHeight="1" hidden="1">
      <c r="A6" s="286"/>
      <c r="B6" s="287"/>
      <c r="C6" s="287"/>
      <c r="D6" s="287"/>
      <c r="E6" s="287"/>
      <c r="F6" s="287"/>
      <c r="G6" s="287"/>
      <c r="H6" s="287"/>
      <c r="I6" s="287"/>
      <c r="J6" s="288"/>
    </row>
    <row r="7" spans="1:11" s="140" customFormat="1" ht="12.75">
      <c r="A7" s="289"/>
      <c r="B7" s="290"/>
      <c r="C7" s="290"/>
      <c r="D7" s="290"/>
      <c r="E7" s="290"/>
      <c r="F7" s="290"/>
      <c r="G7" s="290"/>
      <c r="H7" s="290"/>
      <c r="I7" s="138"/>
      <c r="J7" s="138"/>
      <c r="K7" s="139"/>
    </row>
    <row r="8" spans="1:10" s="140" customFormat="1" ht="25.5">
      <c r="A8" s="291" t="s">
        <v>335</v>
      </c>
      <c r="B8" s="293" t="s">
        <v>336</v>
      </c>
      <c r="C8" s="294"/>
      <c r="D8" s="294"/>
      <c r="E8" s="294"/>
      <c r="F8" s="295"/>
      <c r="G8" s="246"/>
      <c r="H8" s="129" t="s">
        <v>337</v>
      </c>
      <c r="I8" s="141"/>
      <c r="J8" s="141"/>
    </row>
    <row r="9" spans="1:10" s="140" customFormat="1" ht="16.5" customHeight="1">
      <c r="A9" s="292"/>
      <c r="B9" s="296"/>
      <c r="C9" s="297"/>
      <c r="D9" s="297"/>
      <c r="E9" s="297"/>
      <c r="F9" s="298"/>
      <c r="G9" s="247"/>
      <c r="H9" s="142" t="s">
        <v>19</v>
      </c>
      <c r="I9" s="141" t="s">
        <v>338</v>
      </c>
      <c r="J9" s="141"/>
    </row>
    <row r="10" spans="1:10" s="140" customFormat="1" ht="77.25" customHeight="1">
      <c r="A10" s="143"/>
      <c r="B10" s="130" t="s">
        <v>339</v>
      </c>
      <c r="C10" s="144" t="s">
        <v>340</v>
      </c>
      <c r="D10" s="130" t="s">
        <v>341</v>
      </c>
      <c r="E10" s="130" t="s">
        <v>342</v>
      </c>
      <c r="F10" s="130" t="s">
        <v>343</v>
      </c>
      <c r="G10" s="130"/>
      <c r="H10" s="130" t="s">
        <v>344</v>
      </c>
      <c r="I10" s="141" t="s">
        <v>345</v>
      </c>
      <c r="J10" s="141" t="s">
        <v>346</v>
      </c>
    </row>
    <row r="11" spans="1:10" s="181" customFormat="1" ht="11.25">
      <c r="A11" s="179">
        <v>1</v>
      </c>
      <c r="B11" s="179">
        <v>2</v>
      </c>
      <c r="C11" s="179">
        <v>2</v>
      </c>
      <c r="D11" s="179">
        <v>3</v>
      </c>
      <c r="E11" s="179">
        <v>4</v>
      </c>
      <c r="F11" s="179">
        <v>5</v>
      </c>
      <c r="G11" s="179"/>
      <c r="H11" s="179">
        <v>6</v>
      </c>
      <c r="I11" s="180">
        <v>7</v>
      </c>
      <c r="J11" s="180">
        <v>8</v>
      </c>
    </row>
    <row r="12" spans="1:10" s="152" customFormat="1" ht="15" customHeight="1">
      <c r="A12" s="145" t="s">
        <v>347</v>
      </c>
      <c r="B12" s="157">
        <v>802</v>
      </c>
      <c r="C12" s="147" t="s">
        <v>348</v>
      </c>
      <c r="D12" s="147"/>
      <c r="E12" s="148"/>
      <c r="F12" s="148"/>
      <c r="G12" s="148"/>
      <c r="H12" s="149">
        <f>H13+H18+H48</f>
        <v>4155.95</v>
      </c>
      <c r="I12" s="150">
        <f>I13+I18+I48</f>
        <v>3118.45</v>
      </c>
      <c r="J12" s="151"/>
    </row>
    <row r="13" spans="1:10" s="152" customFormat="1" ht="27.75" customHeight="1">
      <c r="A13" s="145" t="s">
        <v>478</v>
      </c>
      <c r="B13" s="157">
        <v>802</v>
      </c>
      <c r="C13" s="147" t="s">
        <v>348</v>
      </c>
      <c r="D13" s="147" t="s">
        <v>384</v>
      </c>
      <c r="E13" s="148"/>
      <c r="F13" s="148"/>
      <c r="G13" s="148"/>
      <c r="H13" s="158">
        <f>SUM(H16)</f>
        <v>0</v>
      </c>
      <c r="I13" s="153">
        <f>I14</f>
        <v>0</v>
      </c>
      <c r="J13" s="153"/>
    </row>
    <row r="14" spans="1:10" s="140" customFormat="1" ht="38.25" customHeight="1">
      <c r="A14" s="154" t="s">
        <v>350</v>
      </c>
      <c r="B14" s="157">
        <v>802</v>
      </c>
      <c r="C14" s="156" t="s">
        <v>348</v>
      </c>
      <c r="D14" s="156" t="s">
        <v>384</v>
      </c>
      <c r="E14" s="160" t="s">
        <v>649</v>
      </c>
      <c r="F14" s="142"/>
      <c r="G14" s="142"/>
      <c r="H14" s="159">
        <f>H15</f>
        <v>0</v>
      </c>
      <c r="I14" s="141">
        <f>I15</f>
        <v>0</v>
      </c>
      <c r="J14" s="141"/>
    </row>
    <row r="15" spans="1:10" s="140" customFormat="1" ht="27.75" customHeight="1">
      <c r="A15" s="169" t="s">
        <v>479</v>
      </c>
      <c r="B15" s="157">
        <v>802</v>
      </c>
      <c r="C15" s="156" t="s">
        <v>348</v>
      </c>
      <c r="D15" s="156" t="s">
        <v>384</v>
      </c>
      <c r="E15" s="160" t="s">
        <v>649</v>
      </c>
      <c r="F15" s="142"/>
      <c r="G15" s="142"/>
      <c r="H15" s="159">
        <f>H16</f>
        <v>0</v>
      </c>
      <c r="I15" s="141">
        <f>I16</f>
        <v>0</v>
      </c>
      <c r="J15" s="141"/>
    </row>
    <row r="16" spans="1:10" s="140" customFormat="1" ht="24.75" customHeight="1">
      <c r="A16" s="169" t="s">
        <v>480</v>
      </c>
      <c r="B16" s="157">
        <v>802</v>
      </c>
      <c r="C16" s="156" t="s">
        <v>348</v>
      </c>
      <c r="D16" s="156" t="s">
        <v>384</v>
      </c>
      <c r="E16" s="160" t="s">
        <v>649</v>
      </c>
      <c r="F16" s="157">
        <v>240</v>
      </c>
      <c r="G16" s="157"/>
      <c r="H16" s="159">
        <f>H17</f>
        <v>0</v>
      </c>
      <c r="I16" s="141">
        <f>H16</f>
        <v>0</v>
      </c>
      <c r="J16" s="141"/>
    </row>
    <row r="17" spans="1:10" s="140" customFormat="1" ht="27.75" customHeight="1">
      <c r="A17" s="169" t="s">
        <v>654</v>
      </c>
      <c r="B17" s="157">
        <v>802</v>
      </c>
      <c r="C17" s="156" t="s">
        <v>348</v>
      </c>
      <c r="D17" s="156" t="s">
        <v>384</v>
      </c>
      <c r="E17" s="160" t="s">
        <v>649</v>
      </c>
      <c r="F17" s="142">
        <v>244</v>
      </c>
      <c r="G17" s="142"/>
      <c r="H17" s="159"/>
      <c r="I17" s="141">
        <f>I16</f>
        <v>0</v>
      </c>
      <c r="J17" s="141"/>
    </row>
    <row r="18" spans="1:10" s="152" customFormat="1" ht="27" customHeight="1">
      <c r="A18" s="145" t="s">
        <v>353</v>
      </c>
      <c r="B18" s="157">
        <v>802</v>
      </c>
      <c r="C18" s="147" t="s">
        <v>348</v>
      </c>
      <c r="D18" s="147" t="s">
        <v>354</v>
      </c>
      <c r="E18" s="148"/>
      <c r="F18" s="148"/>
      <c r="G18" s="148"/>
      <c r="H18" s="158">
        <f>H19+H40+H43</f>
        <v>4037.95</v>
      </c>
      <c r="I18" s="153">
        <f>I19+I40</f>
        <v>3000.45</v>
      </c>
      <c r="J18" s="153"/>
    </row>
    <row r="19" spans="1:10" s="152" customFormat="1" ht="12.75">
      <c r="A19" s="145" t="s">
        <v>355</v>
      </c>
      <c r="B19" s="157">
        <v>802</v>
      </c>
      <c r="C19" s="147" t="s">
        <v>348</v>
      </c>
      <c r="D19" s="147" t="s">
        <v>354</v>
      </c>
      <c r="E19" s="148" t="s">
        <v>356</v>
      </c>
      <c r="F19" s="148"/>
      <c r="G19" s="148"/>
      <c r="H19" s="158">
        <f>H20+H37+H23</f>
        <v>3519.12</v>
      </c>
      <c r="I19" s="153">
        <f>I20+I37</f>
        <v>2481.62</v>
      </c>
      <c r="J19" s="153"/>
    </row>
    <row r="20" spans="1:10" s="140" customFormat="1" ht="25.5" customHeight="1">
      <c r="A20" s="169" t="s">
        <v>480</v>
      </c>
      <c r="B20" s="157">
        <v>802</v>
      </c>
      <c r="C20" s="156" t="s">
        <v>348</v>
      </c>
      <c r="D20" s="156" t="s">
        <v>354</v>
      </c>
      <c r="E20" s="142" t="s">
        <v>356</v>
      </c>
      <c r="F20" s="157">
        <v>120</v>
      </c>
      <c r="G20" s="157"/>
      <c r="H20" s="159">
        <f>H21+H22</f>
        <v>2441.62</v>
      </c>
      <c r="I20" s="141">
        <f>H20</f>
        <v>2441.62</v>
      </c>
      <c r="J20" s="141"/>
    </row>
    <row r="21" spans="1:10" s="140" customFormat="1" ht="15.75" customHeight="1">
      <c r="A21" s="154" t="s">
        <v>352</v>
      </c>
      <c r="B21" s="157">
        <v>802</v>
      </c>
      <c r="C21" s="156" t="s">
        <v>348</v>
      </c>
      <c r="D21" s="156" t="s">
        <v>354</v>
      </c>
      <c r="E21" s="142" t="s">
        <v>356</v>
      </c>
      <c r="F21" s="142">
        <v>121</v>
      </c>
      <c r="G21" s="142"/>
      <c r="H21" s="159">
        <v>2439.62</v>
      </c>
      <c r="I21" s="141"/>
      <c r="J21" s="141"/>
    </row>
    <row r="22" spans="1:10" s="140" customFormat="1" ht="28.5" customHeight="1">
      <c r="A22" s="169" t="s">
        <v>651</v>
      </c>
      <c r="B22" s="157">
        <v>802</v>
      </c>
      <c r="C22" s="160" t="s">
        <v>348</v>
      </c>
      <c r="D22" s="160" t="s">
        <v>354</v>
      </c>
      <c r="E22" s="160" t="s">
        <v>649</v>
      </c>
      <c r="F22" s="142">
        <v>122</v>
      </c>
      <c r="G22" s="142"/>
      <c r="H22" s="159">
        <v>2</v>
      </c>
      <c r="I22" s="141"/>
      <c r="J22" s="141"/>
    </row>
    <row r="23" spans="1:10" s="140" customFormat="1" ht="25.5" customHeight="1">
      <c r="A23" s="154" t="s">
        <v>357</v>
      </c>
      <c r="B23" s="157">
        <v>802</v>
      </c>
      <c r="C23" s="156" t="s">
        <v>348</v>
      </c>
      <c r="D23" s="156" t="s">
        <v>354</v>
      </c>
      <c r="E23" s="142" t="s">
        <v>356</v>
      </c>
      <c r="F23" s="142">
        <v>240</v>
      </c>
      <c r="G23" s="142"/>
      <c r="H23" s="159">
        <f>H24+H28</f>
        <v>1025.8</v>
      </c>
      <c r="I23" s="141"/>
      <c r="J23" s="141"/>
    </row>
    <row r="24" spans="1:10" s="140" customFormat="1" ht="25.5" customHeight="1">
      <c r="A24" s="169" t="s">
        <v>652</v>
      </c>
      <c r="B24" s="157">
        <v>802</v>
      </c>
      <c r="C24" s="160" t="s">
        <v>348</v>
      </c>
      <c r="D24" s="160" t="s">
        <v>354</v>
      </c>
      <c r="E24" s="160" t="s">
        <v>649</v>
      </c>
      <c r="F24" s="142">
        <v>242</v>
      </c>
      <c r="G24" s="142"/>
      <c r="H24" s="159">
        <f>H25+H26+H27</f>
        <v>178.5</v>
      </c>
      <c r="I24" s="141"/>
      <c r="J24" s="141"/>
    </row>
    <row r="25" spans="1:10" s="140" customFormat="1" ht="25.5" customHeight="1">
      <c r="A25" s="169"/>
      <c r="B25" s="157">
        <v>802</v>
      </c>
      <c r="C25" s="160" t="s">
        <v>348</v>
      </c>
      <c r="D25" s="160" t="s">
        <v>354</v>
      </c>
      <c r="E25" s="160" t="s">
        <v>649</v>
      </c>
      <c r="F25" s="142">
        <v>242</v>
      </c>
      <c r="G25" s="142">
        <v>221</v>
      </c>
      <c r="H25" s="159">
        <v>101</v>
      </c>
      <c r="I25" s="141"/>
      <c r="J25" s="141"/>
    </row>
    <row r="26" spans="1:10" s="140" customFormat="1" ht="25.5" customHeight="1">
      <c r="A26" s="169"/>
      <c r="B26" s="157">
        <v>802</v>
      </c>
      <c r="C26" s="160" t="s">
        <v>348</v>
      </c>
      <c r="D26" s="160" t="s">
        <v>354</v>
      </c>
      <c r="E26" s="160" t="s">
        <v>649</v>
      </c>
      <c r="F26" s="142">
        <v>242</v>
      </c>
      <c r="G26" s="142">
        <v>225</v>
      </c>
      <c r="H26" s="159">
        <v>17</v>
      </c>
      <c r="I26" s="141"/>
      <c r="J26" s="141"/>
    </row>
    <row r="27" spans="1:10" s="140" customFormat="1" ht="25.5" customHeight="1">
      <c r="A27" s="169"/>
      <c r="B27" s="157">
        <v>802</v>
      </c>
      <c r="C27" s="160" t="s">
        <v>348</v>
      </c>
      <c r="D27" s="160" t="s">
        <v>354</v>
      </c>
      <c r="E27" s="160" t="s">
        <v>649</v>
      </c>
      <c r="F27" s="142">
        <v>242</v>
      </c>
      <c r="G27" s="142">
        <v>226</v>
      </c>
      <c r="H27" s="159">
        <v>60.5</v>
      </c>
      <c r="I27" s="141"/>
      <c r="J27" s="141"/>
    </row>
    <row r="28" spans="1:10" s="140" customFormat="1" ht="25.5" customHeight="1">
      <c r="A28" s="154" t="s">
        <v>358</v>
      </c>
      <c r="B28" s="157">
        <v>802</v>
      </c>
      <c r="C28" s="156" t="s">
        <v>348</v>
      </c>
      <c r="D28" s="156" t="s">
        <v>354</v>
      </c>
      <c r="E28" s="142" t="s">
        <v>356</v>
      </c>
      <c r="F28" s="142">
        <v>244</v>
      </c>
      <c r="G28" s="142"/>
      <c r="H28" s="159">
        <f>H29+H32+H33+H34+H35+H36+H31+H30</f>
        <v>847.3</v>
      </c>
      <c r="I28" s="141"/>
      <c r="J28" s="141"/>
    </row>
    <row r="29" spans="1:10" s="140" customFormat="1" ht="25.5" customHeight="1">
      <c r="A29" s="154"/>
      <c r="B29" s="157">
        <v>802</v>
      </c>
      <c r="C29" s="156" t="s">
        <v>348</v>
      </c>
      <c r="D29" s="156" t="s">
        <v>354</v>
      </c>
      <c r="E29" s="142" t="s">
        <v>356</v>
      </c>
      <c r="F29" s="142">
        <v>244</v>
      </c>
      <c r="G29" s="142">
        <v>221</v>
      </c>
      <c r="H29" s="159">
        <v>5</v>
      </c>
      <c r="I29" s="141"/>
      <c r="J29" s="141"/>
    </row>
    <row r="30" spans="1:10" s="140" customFormat="1" ht="25.5" customHeight="1">
      <c r="A30" s="154"/>
      <c r="B30" s="157">
        <v>802</v>
      </c>
      <c r="C30" s="156" t="s">
        <v>348</v>
      </c>
      <c r="D30" s="156" t="s">
        <v>354</v>
      </c>
      <c r="E30" s="142" t="s">
        <v>356</v>
      </c>
      <c r="F30" s="142">
        <v>244</v>
      </c>
      <c r="G30" s="142">
        <v>222</v>
      </c>
      <c r="H30" s="159">
        <v>17.3</v>
      </c>
      <c r="I30" s="141"/>
      <c r="J30" s="141"/>
    </row>
    <row r="31" spans="1:10" s="140" customFormat="1" ht="25.5" customHeight="1">
      <c r="A31" s="154"/>
      <c r="B31" s="157">
        <v>802</v>
      </c>
      <c r="C31" s="156" t="s">
        <v>348</v>
      </c>
      <c r="D31" s="156" t="s">
        <v>354</v>
      </c>
      <c r="E31" s="142" t="s">
        <v>356</v>
      </c>
      <c r="F31" s="142">
        <v>244</v>
      </c>
      <c r="G31" s="142">
        <v>223</v>
      </c>
      <c r="H31" s="159">
        <v>365</v>
      </c>
      <c r="I31" s="141"/>
      <c r="J31" s="141"/>
    </row>
    <row r="32" spans="1:10" s="140" customFormat="1" ht="25.5" customHeight="1">
      <c r="A32" s="154"/>
      <c r="B32" s="157">
        <v>802</v>
      </c>
      <c r="C32" s="156" t="s">
        <v>348</v>
      </c>
      <c r="D32" s="156" t="s">
        <v>354</v>
      </c>
      <c r="E32" s="142" t="s">
        <v>356</v>
      </c>
      <c r="F32" s="142">
        <v>244</v>
      </c>
      <c r="G32" s="142">
        <v>225</v>
      </c>
      <c r="H32" s="159">
        <v>31</v>
      </c>
      <c r="I32" s="141"/>
      <c r="J32" s="141"/>
    </row>
    <row r="33" spans="1:10" s="140" customFormat="1" ht="25.5" customHeight="1">
      <c r="A33" s="154"/>
      <c r="B33" s="157">
        <v>802</v>
      </c>
      <c r="C33" s="156" t="s">
        <v>348</v>
      </c>
      <c r="D33" s="156" t="s">
        <v>354</v>
      </c>
      <c r="E33" s="142" t="s">
        <v>356</v>
      </c>
      <c r="F33" s="142">
        <v>244</v>
      </c>
      <c r="G33" s="142">
        <v>226</v>
      </c>
      <c r="H33" s="159">
        <v>51.5</v>
      </c>
      <c r="I33" s="141"/>
      <c r="J33" s="141"/>
    </row>
    <row r="34" spans="1:10" s="140" customFormat="1" ht="25.5" customHeight="1">
      <c r="A34" s="154"/>
      <c r="B34" s="157">
        <v>802</v>
      </c>
      <c r="C34" s="156" t="s">
        <v>348</v>
      </c>
      <c r="D34" s="156" t="s">
        <v>354</v>
      </c>
      <c r="E34" s="142" t="s">
        <v>356</v>
      </c>
      <c r="F34" s="142">
        <v>244</v>
      </c>
      <c r="G34" s="142">
        <v>290</v>
      </c>
      <c r="H34" s="159">
        <v>29</v>
      </c>
      <c r="I34" s="141"/>
      <c r="J34" s="141"/>
    </row>
    <row r="35" spans="1:10" s="140" customFormat="1" ht="25.5" customHeight="1">
      <c r="A35" s="154"/>
      <c r="B35" s="157">
        <v>802</v>
      </c>
      <c r="C35" s="156" t="s">
        <v>348</v>
      </c>
      <c r="D35" s="156" t="s">
        <v>354</v>
      </c>
      <c r="E35" s="142" t="s">
        <v>356</v>
      </c>
      <c r="F35" s="142">
        <v>244</v>
      </c>
      <c r="G35" s="142">
        <v>310</v>
      </c>
      <c r="H35" s="159">
        <v>40</v>
      </c>
      <c r="I35" s="141"/>
      <c r="J35" s="141"/>
    </row>
    <row r="36" spans="1:10" s="140" customFormat="1" ht="25.5" customHeight="1">
      <c r="A36" s="154"/>
      <c r="B36" s="157">
        <v>802</v>
      </c>
      <c r="C36" s="156" t="s">
        <v>348</v>
      </c>
      <c r="D36" s="156" t="s">
        <v>354</v>
      </c>
      <c r="E36" s="142" t="s">
        <v>356</v>
      </c>
      <c r="F36" s="142">
        <v>244</v>
      </c>
      <c r="G36" s="142">
        <v>340</v>
      </c>
      <c r="H36" s="159">
        <v>308.5</v>
      </c>
      <c r="I36" s="141"/>
      <c r="J36" s="141"/>
    </row>
    <row r="37" spans="1:10" s="140" customFormat="1" ht="18" customHeight="1">
      <c r="A37" s="154" t="s">
        <v>359</v>
      </c>
      <c r="B37" s="157">
        <v>802</v>
      </c>
      <c r="C37" s="156" t="s">
        <v>348</v>
      </c>
      <c r="D37" s="156" t="s">
        <v>354</v>
      </c>
      <c r="E37" s="142" t="s">
        <v>356</v>
      </c>
      <c r="F37" s="142">
        <v>850</v>
      </c>
      <c r="G37" s="142"/>
      <c r="H37" s="158">
        <f>H38+H39</f>
        <v>51.7</v>
      </c>
      <c r="I37" s="141">
        <v>40</v>
      </c>
      <c r="J37" s="141"/>
    </row>
    <row r="38" spans="1:10" s="140" customFormat="1" ht="24.75" customHeight="1">
      <c r="A38" s="154" t="s">
        <v>360</v>
      </c>
      <c r="B38" s="157">
        <v>802</v>
      </c>
      <c r="C38" s="156" t="s">
        <v>348</v>
      </c>
      <c r="D38" s="156" t="s">
        <v>354</v>
      </c>
      <c r="E38" s="142" t="s">
        <v>356</v>
      </c>
      <c r="F38" s="142">
        <v>851</v>
      </c>
      <c r="G38" s="142"/>
      <c r="H38" s="159">
        <v>28.5</v>
      </c>
      <c r="I38" s="141">
        <v>40</v>
      </c>
      <c r="J38" s="141"/>
    </row>
    <row r="39" spans="1:10" s="140" customFormat="1" ht="27.75" customHeight="1">
      <c r="A39" s="169" t="s">
        <v>653</v>
      </c>
      <c r="B39" s="157">
        <v>802</v>
      </c>
      <c r="C39" s="156" t="s">
        <v>348</v>
      </c>
      <c r="D39" s="156" t="s">
        <v>354</v>
      </c>
      <c r="E39" s="142" t="s">
        <v>356</v>
      </c>
      <c r="F39" s="142">
        <v>852</v>
      </c>
      <c r="G39" s="142"/>
      <c r="H39" s="159">
        <v>23.2</v>
      </c>
      <c r="I39" s="141"/>
      <c r="J39" s="141"/>
    </row>
    <row r="40" spans="1:10" s="152" customFormat="1" ht="14.25" customHeight="1">
      <c r="A40" s="145" t="s">
        <v>734</v>
      </c>
      <c r="B40" s="157">
        <v>802</v>
      </c>
      <c r="C40" s="147" t="s">
        <v>348</v>
      </c>
      <c r="D40" s="147" t="s">
        <v>354</v>
      </c>
      <c r="E40" s="148" t="s">
        <v>362</v>
      </c>
      <c r="F40" s="148"/>
      <c r="G40" s="148"/>
      <c r="H40" s="158">
        <f>H41</f>
        <v>518.83</v>
      </c>
      <c r="I40" s="153">
        <f>H41</f>
        <v>518.83</v>
      </c>
      <c r="J40" s="153"/>
    </row>
    <row r="41" spans="1:10" s="140" customFormat="1" ht="24.75" customHeight="1">
      <c r="A41" s="154" t="s">
        <v>351</v>
      </c>
      <c r="B41" s="157">
        <v>802</v>
      </c>
      <c r="C41" s="156" t="s">
        <v>348</v>
      </c>
      <c r="D41" s="156" t="s">
        <v>354</v>
      </c>
      <c r="E41" s="142" t="s">
        <v>362</v>
      </c>
      <c r="F41" s="157">
        <v>120</v>
      </c>
      <c r="G41" s="157"/>
      <c r="H41" s="159">
        <f>H42</f>
        <v>518.83</v>
      </c>
      <c r="I41" s="141">
        <f>H41</f>
        <v>518.83</v>
      </c>
      <c r="J41" s="141"/>
    </row>
    <row r="42" spans="1:10" s="140" customFormat="1" ht="18" customHeight="1">
      <c r="A42" s="154" t="s">
        <v>352</v>
      </c>
      <c r="B42" s="157">
        <v>802</v>
      </c>
      <c r="C42" s="156" t="s">
        <v>348</v>
      </c>
      <c r="D42" s="156" t="s">
        <v>354</v>
      </c>
      <c r="E42" s="142" t="s">
        <v>362</v>
      </c>
      <c r="F42" s="142">
        <v>121</v>
      </c>
      <c r="G42" s="142"/>
      <c r="H42" s="159">
        <v>518.83</v>
      </c>
      <c r="I42" s="141"/>
      <c r="J42" s="141"/>
    </row>
    <row r="43" spans="1:10" s="152" customFormat="1" ht="24.75" customHeight="1">
      <c r="A43" s="145" t="s">
        <v>363</v>
      </c>
      <c r="B43" s="157">
        <v>802</v>
      </c>
      <c r="C43" s="147" t="s">
        <v>348</v>
      </c>
      <c r="D43" s="147" t="s">
        <v>354</v>
      </c>
      <c r="E43" s="148" t="s">
        <v>364</v>
      </c>
      <c r="F43" s="148"/>
      <c r="G43" s="148"/>
      <c r="H43" s="158">
        <f>H44</f>
        <v>0</v>
      </c>
      <c r="I43" s="153"/>
      <c r="J43" s="153"/>
    </row>
    <row r="44" spans="1:10" s="140" customFormat="1" ht="18" customHeight="1">
      <c r="A44" s="154" t="s">
        <v>365</v>
      </c>
      <c r="B44" s="157">
        <v>802</v>
      </c>
      <c r="C44" s="156" t="s">
        <v>348</v>
      </c>
      <c r="D44" s="156" t="s">
        <v>354</v>
      </c>
      <c r="E44" s="142" t="s">
        <v>364</v>
      </c>
      <c r="F44" s="142">
        <v>240</v>
      </c>
      <c r="G44" s="142"/>
      <c r="H44" s="159">
        <f>H45</f>
        <v>0</v>
      </c>
      <c r="I44" s="141"/>
      <c r="J44" s="141"/>
    </row>
    <row r="45" spans="1:12" s="140" customFormat="1" ht="15" customHeight="1">
      <c r="A45" s="154" t="s">
        <v>366</v>
      </c>
      <c r="B45" s="157">
        <v>802</v>
      </c>
      <c r="C45" s="156" t="s">
        <v>348</v>
      </c>
      <c r="D45" s="156" t="s">
        <v>354</v>
      </c>
      <c r="E45" s="142" t="s">
        <v>364</v>
      </c>
      <c r="F45" s="142">
        <v>244</v>
      </c>
      <c r="G45" s="142"/>
      <c r="H45" s="159">
        <v>0</v>
      </c>
      <c r="I45" s="141"/>
      <c r="J45" s="141"/>
      <c r="L45" s="190"/>
    </row>
    <row r="46" spans="1:10" s="140" customFormat="1" ht="30.75" customHeight="1">
      <c r="A46" s="145" t="s">
        <v>377</v>
      </c>
      <c r="B46" s="157">
        <v>802</v>
      </c>
      <c r="C46" s="160" t="s">
        <v>348</v>
      </c>
      <c r="D46" s="160" t="s">
        <v>378</v>
      </c>
      <c r="E46" s="142"/>
      <c r="F46" s="142"/>
      <c r="G46" s="142"/>
      <c r="H46" s="191">
        <f>H47</f>
        <v>0</v>
      </c>
      <c r="I46" s="141"/>
      <c r="J46" s="141"/>
    </row>
    <row r="47" spans="1:10" s="140" customFormat="1" ht="15" customHeight="1">
      <c r="A47" s="169" t="s">
        <v>474</v>
      </c>
      <c r="B47" s="157">
        <v>802</v>
      </c>
      <c r="C47" s="160" t="s">
        <v>348</v>
      </c>
      <c r="D47" s="160" t="s">
        <v>378</v>
      </c>
      <c r="E47" s="160" t="s">
        <v>379</v>
      </c>
      <c r="F47" s="142">
        <v>244</v>
      </c>
      <c r="G47" s="142"/>
      <c r="H47" s="159"/>
      <c r="I47" s="141"/>
      <c r="J47" s="141"/>
    </row>
    <row r="48" spans="1:10" s="140" customFormat="1" ht="12.75">
      <c r="A48" s="145" t="s">
        <v>367</v>
      </c>
      <c r="B48" s="157">
        <v>802</v>
      </c>
      <c r="C48" s="147" t="s">
        <v>348</v>
      </c>
      <c r="D48" s="147" t="s">
        <v>368</v>
      </c>
      <c r="E48" s="148"/>
      <c r="F48" s="148"/>
      <c r="G48" s="148"/>
      <c r="H48" s="234">
        <f>SUM(H51)</f>
        <v>118</v>
      </c>
      <c r="I48" s="153">
        <f>SUM(I51)</f>
        <v>118</v>
      </c>
      <c r="J48" s="153"/>
    </row>
    <row r="49" spans="1:10" s="140" customFormat="1" ht="12.75">
      <c r="A49" s="154" t="s">
        <v>369</v>
      </c>
      <c r="B49" s="157">
        <v>802</v>
      </c>
      <c r="C49" s="156" t="s">
        <v>348</v>
      </c>
      <c r="D49" s="160">
        <v>11</v>
      </c>
      <c r="E49" s="142" t="s">
        <v>370</v>
      </c>
      <c r="F49" s="142"/>
      <c r="G49" s="142"/>
      <c r="H49" s="159">
        <f>H50</f>
        <v>118</v>
      </c>
      <c r="I49" s="161">
        <f>H49</f>
        <v>118</v>
      </c>
      <c r="J49" s="141"/>
    </row>
    <row r="50" spans="1:10" s="140" customFormat="1" ht="19.5" customHeight="1">
      <c r="A50" s="154" t="s">
        <v>371</v>
      </c>
      <c r="B50" s="157">
        <v>802</v>
      </c>
      <c r="C50" s="156" t="s">
        <v>348</v>
      </c>
      <c r="D50" s="160">
        <v>11</v>
      </c>
      <c r="E50" s="142" t="s">
        <v>372</v>
      </c>
      <c r="F50" s="142"/>
      <c r="G50" s="142"/>
      <c r="H50" s="159">
        <f>H51</f>
        <v>118</v>
      </c>
      <c r="I50" s="141">
        <f>H50</f>
        <v>118</v>
      </c>
      <c r="J50" s="141"/>
    </row>
    <row r="51" spans="1:10" s="140" customFormat="1" ht="12.75">
      <c r="A51" s="154" t="s">
        <v>373</v>
      </c>
      <c r="B51" s="157">
        <v>802</v>
      </c>
      <c r="C51" s="156" t="s">
        <v>348</v>
      </c>
      <c r="D51" s="160">
        <v>11</v>
      </c>
      <c r="E51" s="142" t="s">
        <v>372</v>
      </c>
      <c r="F51" s="142">
        <v>800</v>
      </c>
      <c r="G51" s="142"/>
      <c r="H51" s="159">
        <f>H52</f>
        <v>118</v>
      </c>
      <c r="I51" s="141">
        <f>H51</f>
        <v>118</v>
      </c>
      <c r="J51" s="141"/>
    </row>
    <row r="52" spans="1:10" s="140" customFormat="1" ht="12.75">
      <c r="A52" s="154" t="s">
        <v>374</v>
      </c>
      <c r="B52" s="157">
        <v>802</v>
      </c>
      <c r="C52" s="156" t="s">
        <v>348</v>
      </c>
      <c r="D52" s="160">
        <v>11</v>
      </c>
      <c r="E52" s="142" t="s">
        <v>372</v>
      </c>
      <c r="F52" s="142">
        <v>870</v>
      </c>
      <c r="G52" s="142"/>
      <c r="H52" s="159">
        <v>118</v>
      </c>
      <c r="I52" s="141"/>
      <c r="J52" s="141"/>
    </row>
    <row r="53" spans="1:10" s="140" customFormat="1" ht="12.75" hidden="1">
      <c r="A53" s="154"/>
      <c r="B53" s="157">
        <v>802</v>
      </c>
      <c r="C53" s="147" t="s">
        <v>375</v>
      </c>
      <c r="D53" s="147">
        <v>14</v>
      </c>
      <c r="E53" s="142" t="s">
        <v>376</v>
      </c>
      <c r="F53" s="142"/>
      <c r="G53" s="142"/>
      <c r="H53" s="159"/>
      <c r="I53" s="141"/>
      <c r="J53" s="141"/>
    </row>
    <row r="54" spans="1:10" s="140" customFormat="1" ht="12.75" hidden="1">
      <c r="A54" s="154"/>
      <c r="B54" s="157">
        <v>802</v>
      </c>
      <c r="C54" s="156" t="s">
        <v>375</v>
      </c>
      <c r="D54" s="156">
        <v>14</v>
      </c>
      <c r="E54" s="142" t="s">
        <v>376</v>
      </c>
      <c r="F54" s="142">
        <v>500</v>
      </c>
      <c r="G54" s="142"/>
      <c r="H54" s="159"/>
      <c r="I54" s="141"/>
      <c r="J54" s="141"/>
    </row>
    <row r="55" spans="1:10" s="140" customFormat="1" ht="25.5" hidden="1">
      <c r="A55" s="145" t="s">
        <v>377</v>
      </c>
      <c r="B55" s="157">
        <v>802</v>
      </c>
      <c r="C55" s="147" t="s">
        <v>375</v>
      </c>
      <c r="D55" s="147" t="s">
        <v>378</v>
      </c>
      <c r="E55" s="156" t="s">
        <v>379</v>
      </c>
      <c r="F55" s="156"/>
      <c r="G55" s="156"/>
      <c r="H55" s="158" t="str">
        <f>H56</f>
        <v>0</v>
      </c>
      <c r="I55" s="162" t="str">
        <f>I56</f>
        <v>0</v>
      </c>
      <c r="J55" s="163"/>
    </row>
    <row r="56" spans="1:10" s="140" customFormat="1" ht="25.5" hidden="1">
      <c r="A56" s="154" t="s">
        <v>380</v>
      </c>
      <c r="B56" s="157">
        <v>802</v>
      </c>
      <c r="C56" s="156" t="s">
        <v>375</v>
      </c>
      <c r="D56" s="156" t="s">
        <v>378</v>
      </c>
      <c r="E56" s="156" t="s">
        <v>379</v>
      </c>
      <c r="F56" s="156" t="s">
        <v>381</v>
      </c>
      <c r="G56" s="156"/>
      <c r="H56" s="173" t="s">
        <v>382</v>
      </c>
      <c r="I56" s="164" t="s">
        <v>382</v>
      </c>
      <c r="J56" s="163"/>
    </row>
    <row r="57" spans="1:10" s="140" customFormat="1" ht="15" customHeight="1">
      <c r="A57" s="154" t="s">
        <v>383</v>
      </c>
      <c r="B57" s="157">
        <v>802</v>
      </c>
      <c r="C57" s="147" t="s">
        <v>349</v>
      </c>
      <c r="D57" s="147" t="s">
        <v>384</v>
      </c>
      <c r="E57" s="156"/>
      <c r="F57" s="156"/>
      <c r="G57" s="156"/>
      <c r="H57" s="149">
        <f>H58</f>
        <v>196.70000000000002</v>
      </c>
      <c r="I57" s="165" t="str">
        <f>I58</f>
        <v>0</v>
      </c>
      <c r="J57" s="166"/>
    </row>
    <row r="58" spans="1:10" s="140" customFormat="1" ht="21" customHeight="1">
      <c r="A58" s="154" t="s">
        <v>385</v>
      </c>
      <c r="B58" s="157">
        <v>802</v>
      </c>
      <c r="C58" s="156" t="s">
        <v>349</v>
      </c>
      <c r="D58" s="156" t="s">
        <v>384</v>
      </c>
      <c r="E58" s="156" t="s">
        <v>386</v>
      </c>
      <c r="F58" s="156"/>
      <c r="G58" s="156"/>
      <c r="H58" s="173">
        <f>H60+H59</f>
        <v>196.70000000000002</v>
      </c>
      <c r="I58" s="167" t="str">
        <f>I60</f>
        <v>0</v>
      </c>
      <c r="J58" s="163"/>
    </row>
    <row r="59" spans="1:10" s="140" customFormat="1" ht="15.75" customHeight="1">
      <c r="A59" s="154" t="s">
        <v>352</v>
      </c>
      <c r="B59" s="157">
        <v>802</v>
      </c>
      <c r="C59" s="156" t="s">
        <v>349</v>
      </c>
      <c r="D59" s="156" t="s">
        <v>384</v>
      </c>
      <c r="E59" s="156" t="s">
        <v>386</v>
      </c>
      <c r="F59" s="156" t="s">
        <v>387</v>
      </c>
      <c r="G59" s="156"/>
      <c r="H59" s="173">
        <v>178.4</v>
      </c>
      <c r="I59" s="167">
        <f>I61</f>
        <v>142</v>
      </c>
      <c r="J59" s="163"/>
    </row>
    <row r="60" spans="1:10" s="140" customFormat="1" ht="27" customHeight="1">
      <c r="A60" s="169" t="s">
        <v>654</v>
      </c>
      <c r="B60" s="157">
        <v>802</v>
      </c>
      <c r="C60" s="156" t="s">
        <v>349</v>
      </c>
      <c r="D60" s="156" t="s">
        <v>384</v>
      </c>
      <c r="E60" s="156" t="s">
        <v>386</v>
      </c>
      <c r="F60" s="156" t="s">
        <v>388</v>
      </c>
      <c r="G60" s="156"/>
      <c r="H60" s="173">
        <v>18.3</v>
      </c>
      <c r="I60" s="164" t="s">
        <v>382</v>
      </c>
      <c r="J60" s="163"/>
    </row>
    <row r="61" spans="1:11" s="140" customFormat="1" ht="27" customHeight="1">
      <c r="A61" s="145" t="s">
        <v>389</v>
      </c>
      <c r="B61" s="157">
        <v>802</v>
      </c>
      <c r="C61" s="147" t="s">
        <v>384</v>
      </c>
      <c r="D61" s="147"/>
      <c r="E61" s="148"/>
      <c r="F61" s="148"/>
      <c r="G61" s="148"/>
      <c r="H61" s="149">
        <f>H62</f>
        <v>142</v>
      </c>
      <c r="I61" s="151">
        <f>SUM(I65)</f>
        <v>142</v>
      </c>
      <c r="J61" s="151">
        <f>SUM(J65)</f>
        <v>0</v>
      </c>
      <c r="K61" s="152"/>
    </row>
    <row r="62" spans="1:10" s="140" customFormat="1" ht="39.75" customHeight="1">
      <c r="A62" s="154" t="s">
        <v>390</v>
      </c>
      <c r="B62" s="157">
        <v>802</v>
      </c>
      <c r="C62" s="156" t="s">
        <v>384</v>
      </c>
      <c r="D62" s="156" t="s">
        <v>391</v>
      </c>
      <c r="E62" s="142"/>
      <c r="F62" s="142"/>
      <c r="G62" s="142"/>
      <c r="H62" s="159">
        <f>SUM(H65)</f>
        <v>142</v>
      </c>
      <c r="I62" s="141">
        <f>SUM(I65)</f>
        <v>142</v>
      </c>
      <c r="J62" s="141">
        <f>SUM(J65)</f>
        <v>0</v>
      </c>
    </row>
    <row r="63" spans="1:10" s="140" customFormat="1" ht="41.25" customHeight="1">
      <c r="A63" s="154" t="s">
        <v>392</v>
      </c>
      <c r="B63" s="157">
        <v>802</v>
      </c>
      <c r="C63" s="156" t="s">
        <v>384</v>
      </c>
      <c r="D63" s="156" t="s">
        <v>393</v>
      </c>
      <c r="E63" s="142" t="s">
        <v>394</v>
      </c>
      <c r="F63" s="142"/>
      <c r="G63" s="142"/>
      <c r="H63" s="159">
        <f>SUM(H65)</f>
        <v>142</v>
      </c>
      <c r="I63" s="141">
        <f>SUM(I65)</f>
        <v>142</v>
      </c>
      <c r="J63" s="141">
        <f>SUM(J65)</f>
        <v>0</v>
      </c>
    </row>
    <row r="64" spans="1:10" s="140" customFormat="1" ht="51">
      <c r="A64" s="154" t="s">
        <v>395</v>
      </c>
      <c r="B64" s="157">
        <v>802</v>
      </c>
      <c r="C64" s="156" t="s">
        <v>384</v>
      </c>
      <c r="D64" s="156" t="s">
        <v>393</v>
      </c>
      <c r="E64" s="142" t="s">
        <v>396</v>
      </c>
      <c r="F64" s="142"/>
      <c r="G64" s="142"/>
      <c r="H64" s="159">
        <f>SUM(H65)</f>
        <v>142</v>
      </c>
      <c r="I64" s="141">
        <f>SUM(I65)</f>
        <v>142</v>
      </c>
      <c r="J64" s="141">
        <f>SUM(J65)</f>
        <v>0</v>
      </c>
    </row>
    <row r="65" spans="1:10" s="140" customFormat="1" ht="27" customHeight="1">
      <c r="A65" s="154" t="s">
        <v>357</v>
      </c>
      <c r="B65" s="157">
        <v>802</v>
      </c>
      <c r="C65" s="156" t="s">
        <v>384</v>
      </c>
      <c r="D65" s="156" t="s">
        <v>393</v>
      </c>
      <c r="E65" s="142" t="s">
        <v>396</v>
      </c>
      <c r="F65" s="148">
        <v>240</v>
      </c>
      <c r="G65" s="148"/>
      <c r="H65" s="159">
        <f>H66+H71</f>
        <v>142</v>
      </c>
      <c r="I65" s="141">
        <f>H65</f>
        <v>142</v>
      </c>
      <c r="J65" s="141"/>
    </row>
    <row r="66" spans="1:10" s="140" customFormat="1" ht="27" customHeight="1">
      <c r="A66" s="154" t="s">
        <v>358</v>
      </c>
      <c r="B66" s="157">
        <v>802</v>
      </c>
      <c r="C66" s="156" t="s">
        <v>384</v>
      </c>
      <c r="D66" s="156" t="s">
        <v>393</v>
      </c>
      <c r="E66" s="142" t="s">
        <v>396</v>
      </c>
      <c r="F66" s="142">
        <v>244</v>
      </c>
      <c r="G66" s="142"/>
      <c r="H66" s="159">
        <f>H67+H68+H69+H70</f>
        <v>122</v>
      </c>
      <c r="I66" s="141"/>
      <c r="J66" s="141"/>
    </row>
    <row r="67" spans="1:10" s="140" customFormat="1" ht="27" customHeight="1">
      <c r="A67" s="154"/>
      <c r="B67" s="157">
        <v>802</v>
      </c>
      <c r="C67" s="156" t="s">
        <v>384</v>
      </c>
      <c r="D67" s="156" t="s">
        <v>393</v>
      </c>
      <c r="E67" s="142" t="s">
        <v>396</v>
      </c>
      <c r="F67" s="142">
        <v>244</v>
      </c>
      <c r="G67" s="142">
        <v>222</v>
      </c>
      <c r="H67" s="159">
        <v>12</v>
      </c>
      <c r="I67" s="141"/>
      <c r="J67" s="141"/>
    </row>
    <row r="68" spans="1:10" s="140" customFormat="1" ht="27" customHeight="1">
      <c r="A68" s="154"/>
      <c r="B68" s="157">
        <v>802</v>
      </c>
      <c r="C68" s="156" t="s">
        <v>384</v>
      </c>
      <c r="D68" s="156" t="s">
        <v>393</v>
      </c>
      <c r="E68" s="142" t="s">
        <v>396</v>
      </c>
      <c r="F68" s="142">
        <v>244</v>
      </c>
      <c r="G68" s="142">
        <v>225</v>
      </c>
      <c r="H68" s="159">
        <v>10</v>
      </c>
      <c r="I68" s="141"/>
      <c r="J68" s="141"/>
    </row>
    <row r="69" spans="1:10" s="140" customFormat="1" ht="27" customHeight="1">
      <c r="A69" s="154"/>
      <c r="B69" s="157">
        <v>802</v>
      </c>
      <c r="C69" s="156" t="s">
        <v>384</v>
      </c>
      <c r="D69" s="156" t="s">
        <v>393</v>
      </c>
      <c r="E69" s="142" t="s">
        <v>396</v>
      </c>
      <c r="F69" s="142">
        <v>244</v>
      </c>
      <c r="G69" s="142">
        <v>226</v>
      </c>
      <c r="H69" s="159">
        <v>69</v>
      </c>
      <c r="I69" s="141"/>
      <c r="J69" s="141"/>
    </row>
    <row r="70" spans="1:10" s="140" customFormat="1" ht="27" customHeight="1">
      <c r="A70" s="154"/>
      <c r="B70" s="157">
        <v>802</v>
      </c>
      <c r="C70" s="156" t="s">
        <v>384</v>
      </c>
      <c r="D70" s="156" t="s">
        <v>393</v>
      </c>
      <c r="E70" s="142" t="s">
        <v>396</v>
      </c>
      <c r="F70" s="142">
        <v>244</v>
      </c>
      <c r="G70" s="142">
        <v>340</v>
      </c>
      <c r="H70" s="159">
        <v>31</v>
      </c>
      <c r="I70" s="141"/>
      <c r="J70" s="141"/>
    </row>
    <row r="71" spans="1:10" s="140" customFormat="1" ht="27" customHeight="1">
      <c r="A71" s="169" t="s">
        <v>408</v>
      </c>
      <c r="B71" s="157">
        <v>802</v>
      </c>
      <c r="C71" s="160" t="s">
        <v>384</v>
      </c>
      <c r="D71" s="156" t="s">
        <v>393</v>
      </c>
      <c r="E71" s="142">
        <v>7952000</v>
      </c>
      <c r="F71" s="142">
        <v>240</v>
      </c>
      <c r="G71" s="142"/>
      <c r="H71" s="158">
        <v>20</v>
      </c>
      <c r="I71" s="141"/>
      <c r="J71" s="141"/>
    </row>
    <row r="72" spans="1:10" s="140" customFormat="1" ht="27" customHeight="1">
      <c r="A72" s="169" t="s">
        <v>656</v>
      </c>
      <c r="B72" s="157">
        <v>802</v>
      </c>
      <c r="C72" s="156" t="s">
        <v>384</v>
      </c>
      <c r="D72" s="156" t="s">
        <v>393</v>
      </c>
      <c r="E72" s="142">
        <v>7952000</v>
      </c>
      <c r="F72" s="142">
        <v>244</v>
      </c>
      <c r="G72" s="142"/>
      <c r="H72" s="159">
        <v>20</v>
      </c>
      <c r="I72" s="141"/>
      <c r="J72" s="141"/>
    </row>
    <row r="73" spans="1:10" s="140" customFormat="1" ht="18" customHeight="1">
      <c r="A73" s="145" t="s">
        <v>397</v>
      </c>
      <c r="B73" s="157">
        <v>802</v>
      </c>
      <c r="C73" s="147" t="s">
        <v>354</v>
      </c>
      <c r="D73" s="147"/>
      <c r="E73" s="142"/>
      <c r="F73" s="142"/>
      <c r="G73" s="142"/>
      <c r="H73" s="149">
        <f>H74</f>
        <v>260</v>
      </c>
      <c r="I73" s="141"/>
      <c r="J73" s="141"/>
    </row>
    <row r="74" spans="1:12" s="140" customFormat="1" ht="14.25" customHeight="1">
      <c r="A74" s="145"/>
      <c r="B74" s="157">
        <v>802</v>
      </c>
      <c r="C74" s="147" t="s">
        <v>354</v>
      </c>
      <c r="D74" s="147" t="s">
        <v>398</v>
      </c>
      <c r="E74" s="148"/>
      <c r="F74" s="148"/>
      <c r="G74" s="148"/>
      <c r="H74" s="158">
        <f>H75+H79</f>
        <v>260</v>
      </c>
      <c r="I74" s="151" t="e">
        <f>I75+#REF!</f>
        <v>#REF!</v>
      </c>
      <c r="J74" s="151"/>
      <c r="K74" s="152"/>
      <c r="L74" s="152"/>
    </row>
    <row r="75" spans="1:10" s="140" customFormat="1" ht="27.75" customHeight="1">
      <c r="A75" s="154" t="s">
        <v>399</v>
      </c>
      <c r="B75" s="157">
        <v>802</v>
      </c>
      <c r="C75" s="156" t="s">
        <v>354</v>
      </c>
      <c r="D75" s="156">
        <v>12</v>
      </c>
      <c r="E75" s="142"/>
      <c r="F75" s="142"/>
      <c r="G75" s="142"/>
      <c r="H75" s="159">
        <f>SUM(H77)</f>
        <v>60</v>
      </c>
      <c r="I75" s="141">
        <f>SUM(I77)</f>
        <v>60</v>
      </c>
      <c r="J75" s="141"/>
    </row>
    <row r="76" spans="1:10" s="140" customFormat="1" ht="34.5" customHeight="1">
      <c r="A76" s="154" t="s">
        <v>400</v>
      </c>
      <c r="B76" s="157">
        <v>802</v>
      </c>
      <c r="C76" s="156" t="s">
        <v>354</v>
      </c>
      <c r="D76" s="156">
        <v>12</v>
      </c>
      <c r="E76" s="142" t="s">
        <v>401</v>
      </c>
      <c r="F76" s="142"/>
      <c r="G76" s="142"/>
      <c r="H76" s="159">
        <f>SUM(H77)</f>
        <v>60</v>
      </c>
      <c r="I76" s="141">
        <f>SUM(I77)</f>
        <v>60</v>
      </c>
      <c r="J76" s="141"/>
    </row>
    <row r="77" spans="1:10" s="140" customFormat="1" ht="29.25" customHeight="1">
      <c r="A77" s="154" t="s">
        <v>357</v>
      </c>
      <c r="B77" s="157">
        <v>802</v>
      </c>
      <c r="C77" s="156" t="s">
        <v>354</v>
      </c>
      <c r="D77" s="156">
        <v>12</v>
      </c>
      <c r="E77" s="142" t="s">
        <v>401</v>
      </c>
      <c r="F77" s="148">
        <v>240</v>
      </c>
      <c r="G77" s="148"/>
      <c r="H77" s="159">
        <f>H78</f>
        <v>60</v>
      </c>
      <c r="I77" s="141">
        <f>H77</f>
        <v>60</v>
      </c>
      <c r="J77" s="141"/>
    </row>
    <row r="78" spans="1:10" s="140" customFormat="1" ht="29.25" customHeight="1">
      <c r="A78" s="154" t="s">
        <v>358</v>
      </c>
      <c r="B78" s="157">
        <v>802</v>
      </c>
      <c r="C78" s="156" t="s">
        <v>354</v>
      </c>
      <c r="D78" s="156">
        <v>12</v>
      </c>
      <c r="E78" s="142" t="s">
        <v>401</v>
      </c>
      <c r="F78" s="142">
        <v>244</v>
      </c>
      <c r="G78" s="142"/>
      <c r="H78" s="159">
        <v>60</v>
      </c>
      <c r="I78" s="141"/>
      <c r="J78" s="141"/>
    </row>
    <row r="79" spans="1:10" s="140" customFormat="1" ht="24.75" customHeight="1">
      <c r="A79" s="154" t="s">
        <v>402</v>
      </c>
      <c r="B79" s="157">
        <v>802</v>
      </c>
      <c r="C79" s="156" t="s">
        <v>354</v>
      </c>
      <c r="D79" s="156">
        <v>12</v>
      </c>
      <c r="E79" s="157" t="s">
        <v>403</v>
      </c>
      <c r="F79" s="142"/>
      <c r="G79" s="142"/>
      <c r="H79" s="159">
        <f>H80</f>
        <v>200</v>
      </c>
      <c r="I79" s="141">
        <f>I80</f>
        <v>25</v>
      </c>
      <c r="J79" s="141"/>
    </row>
    <row r="80" spans="1:10" s="140" customFormat="1" ht="29.25" customHeight="1">
      <c r="A80" s="154" t="s">
        <v>357</v>
      </c>
      <c r="B80" s="157">
        <v>802</v>
      </c>
      <c r="C80" s="156" t="s">
        <v>354</v>
      </c>
      <c r="D80" s="156">
        <v>12</v>
      </c>
      <c r="E80" s="157" t="s">
        <v>403</v>
      </c>
      <c r="F80" s="148">
        <v>240</v>
      </c>
      <c r="G80" s="148"/>
      <c r="H80" s="159">
        <f>H81</f>
        <v>200</v>
      </c>
      <c r="I80" s="141">
        <v>25</v>
      </c>
      <c r="J80" s="141"/>
    </row>
    <row r="81" spans="1:10" s="140" customFormat="1" ht="27.75" customHeight="1">
      <c r="A81" s="154" t="s">
        <v>358</v>
      </c>
      <c r="B81" s="157">
        <v>802</v>
      </c>
      <c r="C81" s="156" t="s">
        <v>354</v>
      </c>
      <c r="D81" s="156">
        <v>12</v>
      </c>
      <c r="E81" s="157" t="s">
        <v>403</v>
      </c>
      <c r="F81" s="142">
        <v>244</v>
      </c>
      <c r="G81" s="142"/>
      <c r="H81" s="159">
        <v>200</v>
      </c>
      <c r="I81" s="141"/>
      <c r="J81" s="141"/>
    </row>
    <row r="82" spans="1:10" s="140" customFormat="1" ht="27.75" customHeight="1">
      <c r="A82" s="154"/>
      <c r="B82" s="157">
        <v>802</v>
      </c>
      <c r="C82" s="156" t="s">
        <v>354</v>
      </c>
      <c r="D82" s="156">
        <v>12</v>
      </c>
      <c r="E82" s="157" t="s">
        <v>403</v>
      </c>
      <c r="F82" s="142">
        <v>244</v>
      </c>
      <c r="G82" s="142">
        <v>226</v>
      </c>
      <c r="H82" s="159">
        <v>200</v>
      </c>
      <c r="I82" s="141"/>
      <c r="J82" s="141"/>
    </row>
    <row r="83" spans="1:10" s="140" customFormat="1" ht="15.75" customHeight="1">
      <c r="A83" s="145" t="s">
        <v>404</v>
      </c>
      <c r="B83" s="157">
        <v>802</v>
      </c>
      <c r="C83" s="147" t="s">
        <v>405</v>
      </c>
      <c r="D83" s="156"/>
      <c r="E83" s="142"/>
      <c r="F83" s="142"/>
      <c r="G83" s="142"/>
      <c r="H83" s="149">
        <f>H84+H91</f>
        <v>556.3</v>
      </c>
      <c r="I83" s="151">
        <f>I91+I101</f>
        <v>1843.1</v>
      </c>
      <c r="J83" s="168"/>
    </row>
    <row r="84" spans="1:10" s="152" customFormat="1" ht="15.75" customHeight="1">
      <c r="A84" s="145" t="s">
        <v>406</v>
      </c>
      <c r="B84" s="157">
        <v>802</v>
      </c>
      <c r="C84" s="147" t="s">
        <v>405</v>
      </c>
      <c r="D84" s="147" t="s">
        <v>348</v>
      </c>
      <c r="E84" s="148"/>
      <c r="F84" s="148"/>
      <c r="G84" s="148"/>
      <c r="H84" s="158">
        <f>H85+H88</f>
        <v>0</v>
      </c>
      <c r="I84" s="153"/>
      <c r="J84" s="153"/>
    </row>
    <row r="85" spans="1:10" s="140" customFormat="1" ht="34.5" customHeight="1">
      <c r="A85" s="169" t="s">
        <v>407</v>
      </c>
      <c r="B85" s="157">
        <v>802</v>
      </c>
      <c r="C85" s="160" t="s">
        <v>405</v>
      </c>
      <c r="D85" s="156" t="s">
        <v>348</v>
      </c>
      <c r="E85" s="142">
        <v>980000</v>
      </c>
      <c r="F85" s="142"/>
      <c r="G85" s="142"/>
      <c r="H85" s="158">
        <f>H86</f>
        <v>0</v>
      </c>
      <c r="I85" s="153"/>
      <c r="J85" s="141"/>
    </row>
    <row r="86" spans="1:10" s="140" customFormat="1" ht="31.5" customHeight="1">
      <c r="A86" s="154" t="s">
        <v>408</v>
      </c>
      <c r="B86" s="157">
        <v>802</v>
      </c>
      <c r="C86" s="160" t="s">
        <v>405</v>
      </c>
      <c r="D86" s="156" t="s">
        <v>348</v>
      </c>
      <c r="E86" s="142">
        <v>980101</v>
      </c>
      <c r="F86" s="142"/>
      <c r="G86" s="142"/>
      <c r="H86" s="159">
        <f>H87</f>
        <v>0</v>
      </c>
      <c r="I86" s="141"/>
      <c r="J86" s="141"/>
    </row>
    <row r="87" spans="1:10" s="140" customFormat="1" ht="52.5" customHeight="1">
      <c r="A87" s="154" t="s">
        <v>409</v>
      </c>
      <c r="B87" s="157">
        <v>802</v>
      </c>
      <c r="C87" s="160" t="s">
        <v>405</v>
      </c>
      <c r="D87" s="156" t="s">
        <v>348</v>
      </c>
      <c r="E87" s="170">
        <v>980101</v>
      </c>
      <c r="F87" s="156" t="s">
        <v>410</v>
      </c>
      <c r="G87" s="156"/>
      <c r="H87" s="159">
        <v>0</v>
      </c>
      <c r="I87" s="141"/>
      <c r="J87" s="141"/>
    </row>
    <row r="88" spans="1:10" s="140" customFormat="1" ht="27.75" customHeight="1">
      <c r="A88" s="169" t="s">
        <v>407</v>
      </c>
      <c r="B88" s="157">
        <v>802</v>
      </c>
      <c r="C88" s="160" t="s">
        <v>405</v>
      </c>
      <c r="D88" s="156" t="s">
        <v>348</v>
      </c>
      <c r="E88" s="142">
        <v>980000</v>
      </c>
      <c r="F88" s="142"/>
      <c r="G88" s="142"/>
      <c r="H88" s="158">
        <f>H89</f>
        <v>0</v>
      </c>
      <c r="I88" s="153"/>
      <c r="J88" s="141"/>
    </row>
    <row r="89" spans="1:10" s="140" customFormat="1" ht="31.5" customHeight="1">
      <c r="A89" s="154" t="s">
        <v>408</v>
      </c>
      <c r="B89" s="157">
        <v>802</v>
      </c>
      <c r="C89" s="160" t="s">
        <v>405</v>
      </c>
      <c r="D89" s="156" t="s">
        <v>348</v>
      </c>
      <c r="E89" s="142">
        <v>980201</v>
      </c>
      <c r="F89" s="142"/>
      <c r="G89" s="142"/>
      <c r="H89" s="159">
        <f>H90</f>
        <v>0</v>
      </c>
      <c r="I89" s="141"/>
      <c r="J89" s="141"/>
    </row>
    <row r="90" spans="1:10" s="140" customFormat="1" ht="51.75" customHeight="1">
      <c r="A90" s="154" t="s">
        <v>409</v>
      </c>
      <c r="B90" s="157">
        <v>802</v>
      </c>
      <c r="C90" s="160" t="s">
        <v>405</v>
      </c>
      <c r="D90" s="156" t="s">
        <v>348</v>
      </c>
      <c r="E90" s="170">
        <v>980201</v>
      </c>
      <c r="F90" s="156" t="s">
        <v>410</v>
      </c>
      <c r="G90" s="156"/>
      <c r="H90" s="159">
        <v>0</v>
      </c>
      <c r="I90" s="141"/>
      <c r="J90" s="141"/>
    </row>
    <row r="91" spans="1:10" s="140" customFormat="1" ht="12.75">
      <c r="A91" s="145" t="s">
        <v>411</v>
      </c>
      <c r="B91" s="157">
        <v>802</v>
      </c>
      <c r="C91" s="147" t="s">
        <v>405</v>
      </c>
      <c r="D91" s="147" t="s">
        <v>349</v>
      </c>
      <c r="E91" s="148"/>
      <c r="F91" s="148"/>
      <c r="G91" s="148"/>
      <c r="H91" s="158">
        <f>H92</f>
        <v>556.3</v>
      </c>
      <c r="I91" s="153">
        <f>I92</f>
        <v>206.3</v>
      </c>
      <c r="J91" s="153"/>
    </row>
    <row r="92" spans="1:10" s="140" customFormat="1" ht="21" customHeight="1">
      <c r="A92" s="169" t="s">
        <v>412</v>
      </c>
      <c r="B92" s="157">
        <v>802</v>
      </c>
      <c r="C92" s="160" t="s">
        <v>405</v>
      </c>
      <c r="D92" s="160" t="s">
        <v>349</v>
      </c>
      <c r="E92" s="157" t="s">
        <v>413</v>
      </c>
      <c r="F92" s="157"/>
      <c r="G92" s="157"/>
      <c r="H92" s="158">
        <f>H93+H98</f>
        <v>556.3</v>
      </c>
      <c r="I92" s="172">
        <f>I93</f>
        <v>206.3</v>
      </c>
      <c r="J92" s="172"/>
    </row>
    <row r="93" spans="1:10" s="140" customFormat="1" ht="26.25" customHeight="1">
      <c r="A93" s="154" t="s">
        <v>414</v>
      </c>
      <c r="B93" s="157">
        <v>802</v>
      </c>
      <c r="C93" s="160" t="s">
        <v>405</v>
      </c>
      <c r="D93" s="160" t="s">
        <v>349</v>
      </c>
      <c r="E93" s="142" t="s">
        <v>415</v>
      </c>
      <c r="F93" s="142"/>
      <c r="G93" s="142"/>
      <c r="H93" s="159">
        <f>H94</f>
        <v>206.3</v>
      </c>
      <c r="I93" s="141">
        <f>I94</f>
        <v>206.3</v>
      </c>
      <c r="J93" s="141"/>
    </row>
    <row r="94" spans="1:10" s="140" customFormat="1" ht="25.5">
      <c r="A94" s="154" t="s">
        <v>357</v>
      </c>
      <c r="B94" s="157">
        <v>802</v>
      </c>
      <c r="C94" s="160" t="s">
        <v>405</v>
      </c>
      <c r="D94" s="160" t="s">
        <v>349</v>
      </c>
      <c r="E94" s="142" t="s">
        <v>415</v>
      </c>
      <c r="F94" s="148">
        <v>240</v>
      </c>
      <c r="G94" s="148"/>
      <c r="H94" s="159">
        <f>H95</f>
        <v>206.3</v>
      </c>
      <c r="I94" s="141">
        <f>H94</f>
        <v>206.3</v>
      </c>
      <c r="J94" s="141"/>
    </row>
    <row r="95" spans="1:10" s="140" customFormat="1" ht="32.25" customHeight="1">
      <c r="A95" s="154" t="s">
        <v>358</v>
      </c>
      <c r="B95" s="157">
        <v>802</v>
      </c>
      <c r="C95" s="160" t="s">
        <v>405</v>
      </c>
      <c r="D95" s="160" t="s">
        <v>349</v>
      </c>
      <c r="E95" s="142" t="s">
        <v>415</v>
      </c>
      <c r="F95" s="142">
        <v>244</v>
      </c>
      <c r="G95" s="142"/>
      <c r="H95" s="159">
        <f>H96+H97</f>
        <v>206.3</v>
      </c>
      <c r="I95" s="141"/>
      <c r="J95" s="141"/>
    </row>
    <row r="96" spans="1:10" s="140" customFormat="1" ht="32.25" customHeight="1">
      <c r="A96" s="154"/>
      <c r="B96" s="157">
        <v>802</v>
      </c>
      <c r="C96" s="160" t="s">
        <v>405</v>
      </c>
      <c r="D96" s="160" t="s">
        <v>349</v>
      </c>
      <c r="E96" s="142" t="s">
        <v>415</v>
      </c>
      <c r="F96" s="142">
        <v>244</v>
      </c>
      <c r="G96" s="142">
        <v>226</v>
      </c>
      <c r="H96" s="159">
        <v>56.3</v>
      </c>
      <c r="I96" s="141"/>
      <c r="J96" s="141"/>
    </row>
    <row r="97" spans="1:10" s="140" customFormat="1" ht="32.25" customHeight="1">
      <c r="A97" s="154"/>
      <c r="B97" s="157">
        <v>802</v>
      </c>
      <c r="C97" s="160" t="s">
        <v>405</v>
      </c>
      <c r="D97" s="160" t="s">
        <v>349</v>
      </c>
      <c r="E97" s="142" t="s">
        <v>415</v>
      </c>
      <c r="F97" s="142">
        <v>244</v>
      </c>
      <c r="G97" s="142">
        <v>340</v>
      </c>
      <c r="H97" s="159">
        <v>150</v>
      </c>
      <c r="I97" s="141"/>
      <c r="J97" s="141"/>
    </row>
    <row r="98" spans="1:10" s="140" customFormat="1" ht="25.5">
      <c r="A98" s="169" t="s">
        <v>408</v>
      </c>
      <c r="B98" s="157">
        <v>802</v>
      </c>
      <c r="C98" s="160" t="s">
        <v>405</v>
      </c>
      <c r="D98" s="160" t="s">
        <v>349</v>
      </c>
      <c r="E98" s="142">
        <v>7952000</v>
      </c>
      <c r="F98" s="148">
        <v>240</v>
      </c>
      <c r="G98" s="148"/>
      <c r="H98" s="173">
        <f>H99+H100</f>
        <v>350</v>
      </c>
      <c r="I98" s="141"/>
      <c r="J98" s="141"/>
    </row>
    <row r="99" spans="1:10" s="140" customFormat="1" ht="38.25">
      <c r="A99" s="169" t="s">
        <v>659</v>
      </c>
      <c r="B99" s="157">
        <v>802</v>
      </c>
      <c r="C99" s="160" t="s">
        <v>405</v>
      </c>
      <c r="D99" s="160" t="s">
        <v>349</v>
      </c>
      <c r="E99" s="142">
        <v>5220904</v>
      </c>
      <c r="F99" s="148">
        <v>244</v>
      </c>
      <c r="G99" s="148"/>
      <c r="H99" s="159">
        <v>150</v>
      </c>
      <c r="I99" s="141"/>
      <c r="J99" s="141"/>
    </row>
    <row r="100" spans="1:10" s="140" customFormat="1" ht="38.25">
      <c r="A100" s="169" t="s">
        <v>660</v>
      </c>
      <c r="B100" s="157">
        <v>802</v>
      </c>
      <c r="C100" s="160" t="s">
        <v>405</v>
      </c>
      <c r="D100" s="160" t="s">
        <v>349</v>
      </c>
      <c r="E100" s="142">
        <v>7952000</v>
      </c>
      <c r="F100" s="148">
        <v>244</v>
      </c>
      <c r="G100" s="148"/>
      <c r="H100" s="173">
        <v>200</v>
      </c>
      <c r="I100" s="141"/>
      <c r="J100" s="141"/>
    </row>
    <row r="101" spans="1:10" s="152" customFormat="1" ht="12.75">
      <c r="A101" s="145" t="s">
        <v>416</v>
      </c>
      <c r="B101" s="157">
        <v>802</v>
      </c>
      <c r="C101" s="147" t="s">
        <v>405</v>
      </c>
      <c r="D101" s="147" t="s">
        <v>384</v>
      </c>
      <c r="E101" s="148"/>
      <c r="F101" s="148"/>
      <c r="G101" s="148"/>
      <c r="H101" s="149">
        <f>H103+H105+H108+H113+H117+H122</f>
        <v>2211.8</v>
      </c>
      <c r="I101" s="153">
        <f>I103+I104+I107+I112+I116</f>
        <v>1636.8</v>
      </c>
      <c r="J101" s="153"/>
    </row>
    <row r="102" spans="1:10" s="140" customFormat="1" ht="12.75">
      <c r="A102" s="169" t="s">
        <v>416</v>
      </c>
      <c r="B102" s="157">
        <v>802</v>
      </c>
      <c r="C102" s="160" t="s">
        <v>405</v>
      </c>
      <c r="D102" s="160" t="s">
        <v>384</v>
      </c>
      <c r="E102" s="157" t="s">
        <v>417</v>
      </c>
      <c r="F102" s="157"/>
      <c r="G102" s="157"/>
      <c r="H102" s="173">
        <f>SUM(H103+H105+H108+H113+H117+H122)</f>
        <v>2211.8</v>
      </c>
      <c r="I102" s="172">
        <f>I101</f>
        <v>1636.8</v>
      </c>
      <c r="J102" s="172"/>
    </row>
    <row r="103" spans="1:10" s="140" customFormat="1" ht="12.75">
      <c r="A103" s="169" t="s">
        <v>418</v>
      </c>
      <c r="B103" s="157">
        <v>802</v>
      </c>
      <c r="C103" s="160" t="s">
        <v>405</v>
      </c>
      <c r="D103" s="160" t="s">
        <v>384</v>
      </c>
      <c r="E103" s="157" t="s">
        <v>419</v>
      </c>
      <c r="F103" s="157">
        <v>244</v>
      </c>
      <c r="G103" s="157"/>
      <c r="H103" s="173">
        <v>248.8</v>
      </c>
      <c r="I103" s="172">
        <f>H103</f>
        <v>248.8</v>
      </c>
      <c r="J103" s="172"/>
    </row>
    <row r="104" spans="1:10" s="140" customFormat="1" ht="12.75">
      <c r="A104" s="154" t="s">
        <v>420</v>
      </c>
      <c r="B104" s="157">
        <v>802</v>
      </c>
      <c r="C104" s="160" t="s">
        <v>354</v>
      </c>
      <c r="D104" s="160" t="s">
        <v>393</v>
      </c>
      <c r="E104" s="142" t="s">
        <v>737</v>
      </c>
      <c r="F104" s="142"/>
      <c r="G104" s="142"/>
      <c r="H104" s="159">
        <f>H106</f>
        <v>675</v>
      </c>
      <c r="I104" s="172">
        <f>SUM(I105)</f>
        <v>150</v>
      </c>
      <c r="J104" s="141"/>
    </row>
    <row r="105" spans="1:10" s="140" customFormat="1" ht="24" customHeight="1">
      <c r="A105" s="154" t="s">
        <v>357</v>
      </c>
      <c r="B105" s="157">
        <v>802</v>
      </c>
      <c r="C105" s="160" t="s">
        <v>354</v>
      </c>
      <c r="D105" s="160" t="s">
        <v>393</v>
      </c>
      <c r="E105" s="142" t="s">
        <v>737</v>
      </c>
      <c r="F105" s="157">
        <v>240</v>
      </c>
      <c r="G105" s="157"/>
      <c r="H105" s="159">
        <f>H106</f>
        <v>675</v>
      </c>
      <c r="I105" s="172">
        <v>150</v>
      </c>
      <c r="J105" s="141"/>
    </row>
    <row r="106" spans="1:10" s="140" customFormat="1" ht="32.25" customHeight="1">
      <c r="A106" s="154" t="s">
        <v>358</v>
      </c>
      <c r="B106" s="157">
        <v>802</v>
      </c>
      <c r="C106" s="160" t="s">
        <v>354</v>
      </c>
      <c r="D106" s="160" t="s">
        <v>393</v>
      </c>
      <c r="E106" s="142" t="s">
        <v>737</v>
      </c>
      <c r="F106" s="142">
        <v>244</v>
      </c>
      <c r="G106" s="142"/>
      <c r="H106" s="159">
        <v>675</v>
      </c>
      <c r="I106" s="172"/>
      <c r="J106" s="141"/>
    </row>
    <row r="107" spans="1:10" s="140" customFormat="1" ht="12.75">
      <c r="A107" s="154" t="s">
        <v>422</v>
      </c>
      <c r="B107" s="157">
        <v>802</v>
      </c>
      <c r="C107" s="160" t="s">
        <v>405</v>
      </c>
      <c r="D107" s="160" t="s">
        <v>384</v>
      </c>
      <c r="E107" s="142" t="s">
        <v>423</v>
      </c>
      <c r="F107" s="142"/>
      <c r="G107" s="142"/>
      <c r="H107" s="159">
        <f>H108</f>
        <v>170</v>
      </c>
      <c r="I107" s="172">
        <f>I108</f>
        <v>170</v>
      </c>
      <c r="J107" s="141"/>
    </row>
    <row r="108" spans="1:10" s="140" customFormat="1" ht="32.25" customHeight="1">
      <c r="A108" s="154" t="s">
        <v>357</v>
      </c>
      <c r="B108" s="157">
        <v>802</v>
      </c>
      <c r="C108" s="160" t="s">
        <v>405</v>
      </c>
      <c r="D108" s="160" t="s">
        <v>384</v>
      </c>
      <c r="E108" s="142" t="s">
        <v>423</v>
      </c>
      <c r="F108" s="157">
        <v>240</v>
      </c>
      <c r="G108" s="157"/>
      <c r="H108" s="159">
        <f>H109</f>
        <v>170</v>
      </c>
      <c r="I108" s="172">
        <f>H108</f>
        <v>170</v>
      </c>
      <c r="J108" s="141"/>
    </row>
    <row r="109" spans="1:10" s="140" customFormat="1" ht="29.25" customHeight="1">
      <c r="A109" s="154" t="s">
        <v>358</v>
      </c>
      <c r="B109" s="157">
        <v>802</v>
      </c>
      <c r="C109" s="160" t="s">
        <v>405</v>
      </c>
      <c r="D109" s="160" t="s">
        <v>384</v>
      </c>
      <c r="E109" s="142" t="s">
        <v>423</v>
      </c>
      <c r="F109" s="142">
        <v>244</v>
      </c>
      <c r="G109" s="142"/>
      <c r="H109" s="159">
        <f>H110+H111</f>
        <v>170</v>
      </c>
      <c r="I109" s="172"/>
      <c r="J109" s="141"/>
    </row>
    <row r="110" spans="1:10" s="140" customFormat="1" ht="29.25" customHeight="1">
      <c r="A110" s="154"/>
      <c r="B110" s="157">
        <v>802</v>
      </c>
      <c r="C110" s="160" t="s">
        <v>405</v>
      </c>
      <c r="D110" s="160" t="s">
        <v>384</v>
      </c>
      <c r="E110" s="142" t="s">
        <v>423</v>
      </c>
      <c r="F110" s="142">
        <v>244</v>
      </c>
      <c r="G110" s="142">
        <v>225</v>
      </c>
      <c r="H110" s="159">
        <v>100</v>
      </c>
      <c r="I110" s="172"/>
      <c r="J110" s="141"/>
    </row>
    <row r="111" spans="1:10" s="140" customFormat="1" ht="29.25" customHeight="1">
      <c r="A111" s="154"/>
      <c r="B111" s="157">
        <v>802</v>
      </c>
      <c r="C111" s="160" t="s">
        <v>405</v>
      </c>
      <c r="D111" s="160" t="s">
        <v>384</v>
      </c>
      <c r="E111" s="142" t="s">
        <v>423</v>
      </c>
      <c r="F111" s="142">
        <v>244</v>
      </c>
      <c r="G111" s="142">
        <v>226</v>
      </c>
      <c r="H111" s="159">
        <v>70</v>
      </c>
      <c r="I111" s="172"/>
      <c r="J111" s="141"/>
    </row>
    <row r="112" spans="1:10" s="140" customFormat="1" ht="24.75" customHeight="1">
      <c r="A112" s="154" t="s">
        <v>424</v>
      </c>
      <c r="B112" s="157">
        <v>802</v>
      </c>
      <c r="C112" s="160" t="s">
        <v>405</v>
      </c>
      <c r="D112" s="160" t="s">
        <v>384</v>
      </c>
      <c r="E112" s="142" t="s">
        <v>425</v>
      </c>
      <c r="F112" s="142"/>
      <c r="G112" s="142"/>
      <c r="H112" s="159">
        <f>H113</f>
        <v>173</v>
      </c>
      <c r="I112" s="141">
        <f>I113</f>
        <v>173</v>
      </c>
      <c r="J112" s="141"/>
    </row>
    <row r="113" spans="1:10" s="140" customFormat="1" ht="27.75" customHeight="1">
      <c r="A113" s="154" t="s">
        <v>357</v>
      </c>
      <c r="B113" s="157">
        <v>802</v>
      </c>
      <c r="C113" s="160" t="s">
        <v>405</v>
      </c>
      <c r="D113" s="160" t="s">
        <v>384</v>
      </c>
      <c r="E113" s="142" t="s">
        <v>425</v>
      </c>
      <c r="F113" s="157">
        <v>240</v>
      </c>
      <c r="G113" s="157"/>
      <c r="H113" s="159">
        <f>H114</f>
        <v>173</v>
      </c>
      <c r="I113" s="141">
        <f>H113</f>
        <v>173</v>
      </c>
      <c r="J113" s="141"/>
    </row>
    <row r="114" spans="1:10" s="140" customFormat="1" ht="32.25" customHeight="1">
      <c r="A114" s="154" t="s">
        <v>358</v>
      </c>
      <c r="B114" s="157">
        <v>802</v>
      </c>
      <c r="C114" s="160" t="s">
        <v>405</v>
      </c>
      <c r="D114" s="160" t="s">
        <v>384</v>
      </c>
      <c r="E114" s="142" t="s">
        <v>425</v>
      </c>
      <c r="F114" s="142">
        <v>244</v>
      </c>
      <c r="G114" s="142"/>
      <c r="H114" s="159">
        <v>173</v>
      </c>
      <c r="I114" s="141"/>
      <c r="J114" s="141"/>
    </row>
    <row r="115" spans="1:10" s="140" customFormat="1" ht="32.25" customHeight="1">
      <c r="A115" s="154"/>
      <c r="B115" s="157">
        <v>802</v>
      </c>
      <c r="C115" s="160" t="s">
        <v>405</v>
      </c>
      <c r="D115" s="160" t="s">
        <v>384</v>
      </c>
      <c r="E115" s="142" t="s">
        <v>425</v>
      </c>
      <c r="F115" s="142">
        <v>244</v>
      </c>
      <c r="G115" s="142">
        <v>226</v>
      </c>
      <c r="H115" s="159">
        <v>173</v>
      </c>
      <c r="I115" s="141"/>
      <c r="J115" s="141"/>
    </row>
    <row r="116" spans="1:10" s="140" customFormat="1" ht="18" customHeight="1">
      <c r="A116" s="154" t="s">
        <v>426</v>
      </c>
      <c r="B116" s="157">
        <v>802</v>
      </c>
      <c r="C116" s="160" t="s">
        <v>405</v>
      </c>
      <c r="D116" s="160" t="s">
        <v>384</v>
      </c>
      <c r="E116" s="142" t="s">
        <v>427</v>
      </c>
      <c r="F116" s="142"/>
      <c r="G116" s="142"/>
      <c r="H116" s="159">
        <f>H117</f>
        <v>895</v>
      </c>
      <c r="I116" s="172">
        <f>I117</f>
        <v>895</v>
      </c>
      <c r="J116" s="141"/>
    </row>
    <row r="117" spans="1:10" s="140" customFormat="1" ht="29.25" customHeight="1">
      <c r="A117" s="154" t="s">
        <v>357</v>
      </c>
      <c r="B117" s="157">
        <v>802</v>
      </c>
      <c r="C117" s="160" t="s">
        <v>405</v>
      </c>
      <c r="D117" s="160" t="s">
        <v>384</v>
      </c>
      <c r="E117" s="142" t="s">
        <v>427</v>
      </c>
      <c r="F117" s="157">
        <v>240</v>
      </c>
      <c r="G117" s="157"/>
      <c r="H117" s="159">
        <f>H118+H122+H123</f>
        <v>895</v>
      </c>
      <c r="I117" s="172">
        <f>H117</f>
        <v>895</v>
      </c>
      <c r="J117" s="141"/>
    </row>
    <row r="118" spans="1:10" s="140" customFormat="1" ht="28.5" customHeight="1">
      <c r="A118" s="154" t="s">
        <v>358</v>
      </c>
      <c r="B118" s="157">
        <v>802</v>
      </c>
      <c r="C118" s="160" t="s">
        <v>405</v>
      </c>
      <c r="D118" s="160" t="s">
        <v>384</v>
      </c>
      <c r="E118" s="142" t="s">
        <v>427</v>
      </c>
      <c r="F118" s="142">
        <v>244</v>
      </c>
      <c r="G118" s="142"/>
      <c r="H118" s="159">
        <f>H119+H120+H121</f>
        <v>795</v>
      </c>
      <c r="I118" s="172"/>
      <c r="J118" s="141"/>
    </row>
    <row r="119" spans="1:10" s="140" customFormat="1" ht="28.5" customHeight="1">
      <c r="A119" s="154"/>
      <c r="B119" s="157">
        <v>802</v>
      </c>
      <c r="C119" s="160" t="s">
        <v>405</v>
      </c>
      <c r="D119" s="160" t="s">
        <v>384</v>
      </c>
      <c r="E119" s="142" t="s">
        <v>427</v>
      </c>
      <c r="F119" s="142">
        <v>244</v>
      </c>
      <c r="G119" s="142">
        <v>226</v>
      </c>
      <c r="H119" s="159">
        <v>240</v>
      </c>
      <c r="I119" s="172"/>
      <c r="J119" s="141"/>
    </row>
    <row r="120" spans="1:10" s="140" customFormat="1" ht="28.5" customHeight="1">
      <c r="A120" s="154"/>
      <c r="B120" s="157">
        <v>802</v>
      </c>
      <c r="C120" s="160" t="s">
        <v>405</v>
      </c>
      <c r="D120" s="160" t="s">
        <v>384</v>
      </c>
      <c r="E120" s="142" t="s">
        <v>427</v>
      </c>
      <c r="F120" s="142">
        <v>244</v>
      </c>
      <c r="G120" s="142">
        <v>310</v>
      </c>
      <c r="H120" s="159">
        <v>500</v>
      </c>
      <c r="I120" s="172"/>
      <c r="J120" s="141"/>
    </row>
    <row r="121" spans="1:10" s="140" customFormat="1" ht="28.5" customHeight="1">
      <c r="A121" s="154"/>
      <c r="B121" s="157">
        <v>802</v>
      </c>
      <c r="C121" s="160" t="s">
        <v>405</v>
      </c>
      <c r="D121" s="160" t="s">
        <v>384</v>
      </c>
      <c r="E121" s="142" t="s">
        <v>427</v>
      </c>
      <c r="F121" s="142">
        <v>244</v>
      </c>
      <c r="G121" s="142">
        <v>340</v>
      </c>
      <c r="H121" s="159">
        <v>55</v>
      </c>
      <c r="I121" s="172"/>
      <c r="J121" s="141"/>
    </row>
    <row r="122" spans="1:10" s="140" customFormat="1" ht="28.5" customHeight="1">
      <c r="A122" s="169" t="s">
        <v>408</v>
      </c>
      <c r="B122" s="157">
        <v>802</v>
      </c>
      <c r="C122" s="160" t="s">
        <v>405</v>
      </c>
      <c r="D122" s="160" t="s">
        <v>384</v>
      </c>
      <c r="E122" s="142">
        <v>7952000</v>
      </c>
      <c r="F122" s="142">
        <v>240</v>
      </c>
      <c r="G122" s="142"/>
      <c r="H122" s="159">
        <f>H123+H124</f>
        <v>50</v>
      </c>
      <c r="I122" s="172"/>
      <c r="J122" s="141"/>
    </row>
    <row r="123" spans="1:10" s="140" customFormat="1" ht="54.75" customHeight="1">
      <c r="A123" s="169" t="s">
        <v>661</v>
      </c>
      <c r="B123" s="157">
        <v>802</v>
      </c>
      <c r="C123" s="160" t="s">
        <v>405</v>
      </c>
      <c r="D123" s="160" t="s">
        <v>384</v>
      </c>
      <c r="E123" s="142">
        <v>7952000</v>
      </c>
      <c r="F123" s="142">
        <v>244</v>
      </c>
      <c r="G123" s="142"/>
      <c r="H123" s="159">
        <v>50</v>
      </c>
      <c r="I123" s="172"/>
      <c r="J123" s="141"/>
    </row>
    <row r="124" spans="1:10" s="140" customFormat="1" ht="28.5" customHeight="1">
      <c r="A124" s="169"/>
      <c r="B124" s="157">
        <v>802</v>
      </c>
      <c r="C124" s="160" t="s">
        <v>405</v>
      </c>
      <c r="D124" s="160" t="s">
        <v>384</v>
      </c>
      <c r="E124" s="142">
        <v>7952000</v>
      </c>
      <c r="F124" s="142">
        <v>244</v>
      </c>
      <c r="G124" s="142"/>
      <c r="H124" s="159">
        <v>0</v>
      </c>
      <c r="I124" s="172"/>
      <c r="J124" s="141"/>
    </row>
    <row r="125" spans="1:10" s="140" customFormat="1" ht="25.5">
      <c r="A125" s="145" t="s">
        <v>428</v>
      </c>
      <c r="B125" s="157">
        <v>802</v>
      </c>
      <c r="C125" s="147" t="s">
        <v>378</v>
      </c>
      <c r="D125" s="147" t="s">
        <v>378</v>
      </c>
      <c r="E125" s="148"/>
      <c r="F125" s="148"/>
      <c r="G125" s="148"/>
      <c r="H125" s="149">
        <f aca="true" t="shared" si="0" ref="H125:I127">H126</f>
        <v>33</v>
      </c>
      <c r="I125" s="151">
        <f t="shared" si="0"/>
        <v>33</v>
      </c>
      <c r="J125" s="151"/>
    </row>
    <row r="126" spans="1:10" s="140" customFormat="1" ht="24" customHeight="1">
      <c r="A126" s="169" t="s">
        <v>429</v>
      </c>
      <c r="B126" s="157">
        <v>802</v>
      </c>
      <c r="C126" s="160" t="s">
        <v>378</v>
      </c>
      <c r="D126" s="160" t="s">
        <v>378</v>
      </c>
      <c r="E126" s="157" t="s">
        <v>430</v>
      </c>
      <c r="F126" s="157"/>
      <c r="G126" s="157"/>
      <c r="H126" s="173">
        <f t="shared" si="0"/>
        <v>33</v>
      </c>
      <c r="I126" s="172">
        <f t="shared" si="0"/>
        <v>33</v>
      </c>
      <c r="J126" s="172"/>
    </row>
    <row r="127" spans="1:10" s="140" customFormat="1" ht="25.5">
      <c r="A127" s="154" t="s">
        <v>431</v>
      </c>
      <c r="B127" s="157">
        <v>802</v>
      </c>
      <c r="C127" s="160" t="s">
        <v>378</v>
      </c>
      <c r="D127" s="160" t="s">
        <v>378</v>
      </c>
      <c r="E127" s="142" t="s">
        <v>432</v>
      </c>
      <c r="F127" s="142"/>
      <c r="G127" s="142"/>
      <c r="H127" s="159">
        <f t="shared" si="0"/>
        <v>33</v>
      </c>
      <c r="I127" s="172">
        <f t="shared" si="0"/>
        <v>33</v>
      </c>
      <c r="J127" s="141"/>
    </row>
    <row r="128" spans="1:10" s="140" customFormat="1" ht="28.5" customHeight="1">
      <c r="A128" s="154" t="s">
        <v>357</v>
      </c>
      <c r="B128" s="157">
        <v>802</v>
      </c>
      <c r="C128" s="160" t="s">
        <v>378</v>
      </c>
      <c r="D128" s="160" t="s">
        <v>378</v>
      </c>
      <c r="E128" s="142" t="s">
        <v>432</v>
      </c>
      <c r="F128" s="148">
        <v>240</v>
      </c>
      <c r="G128" s="148"/>
      <c r="H128" s="159">
        <v>33</v>
      </c>
      <c r="I128" s="172">
        <f>H128</f>
        <v>33</v>
      </c>
      <c r="J128" s="141"/>
    </row>
    <row r="129" spans="1:10" s="140" customFormat="1" ht="28.5" customHeight="1">
      <c r="A129" s="154" t="s">
        <v>358</v>
      </c>
      <c r="B129" s="157">
        <v>802</v>
      </c>
      <c r="C129" s="160" t="s">
        <v>378</v>
      </c>
      <c r="D129" s="160" t="s">
        <v>378</v>
      </c>
      <c r="E129" s="142" t="s">
        <v>432</v>
      </c>
      <c r="F129" s="142">
        <v>244</v>
      </c>
      <c r="G129" s="142"/>
      <c r="H129" s="159">
        <v>33</v>
      </c>
      <c r="I129" s="172"/>
      <c r="J129" s="141"/>
    </row>
    <row r="130" spans="1:11" s="140" customFormat="1" ht="28.5" customHeight="1">
      <c r="A130" s="145" t="s">
        <v>433</v>
      </c>
      <c r="B130" s="157">
        <v>802</v>
      </c>
      <c r="C130" s="147" t="s">
        <v>434</v>
      </c>
      <c r="D130" s="147"/>
      <c r="E130" s="148"/>
      <c r="F130" s="148"/>
      <c r="G130" s="148"/>
      <c r="H130" s="149">
        <f>H132+H134+H137+H140</f>
        <v>1965.85</v>
      </c>
      <c r="I130" s="151">
        <f>H130</f>
        <v>1965.85</v>
      </c>
      <c r="J130" s="151"/>
      <c r="K130" s="152"/>
    </row>
    <row r="131" spans="1:10" s="140" customFormat="1" ht="12.75">
      <c r="A131" s="154" t="s">
        <v>435</v>
      </c>
      <c r="B131" s="157">
        <v>802</v>
      </c>
      <c r="C131" s="156" t="s">
        <v>434</v>
      </c>
      <c r="D131" s="156" t="s">
        <v>348</v>
      </c>
      <c r="E131" s="142"/>
      <c r="F131" s="142"/>
      <c r="G131" s="142"/>
      <c r="H131" s="159"/>
      <c r="I131" s="141">
        <f>I133</f>
        <v>1206.95</v>
      </c>
      <c r="J131" s="141"/>
    </row>
    <row r="132" spans="1:10" s="140" customFormat="1" ht="12.75">
      <c r="A132" s="154" t="s">
        <v>436</v>
      </c>
      <c r="B132" s="157"/>
      <c r="C132" s="160" t="s">
        <v>434</v>
      </c>
      <c r="D132" s="160" t="s">
        <v>348</v>
      </c>
      <c r="E132" s="156" t="s">
        <v>437</v>
      </c>
      <c r="F132" s="142">
        <v>244</v>
      </c>
      <c r="G132" s="142"/>
      <c r="H132" s="158">
        <v>0</v>
      </c>
      <c r="I132" s="141"/>
      <c r="J132" s="141"/>
    </row>
    <row r="133" spans="1:10" s="140" customFormat="1" ht="29.25" customHeight="1">
      <c r="A133" s="154" t="s">
        <v>438</v>
      </c>
      <c r="B133" s="157">
        <v>802</v>
      </c>
      <c r="C133" s="156" t="s">
        <v>434</v>
      </c>
      <c r="D133" s="156" t="s">
        <v>348</v>
      </c>
      <c r="E133" s="142" t="s">
        <v>439</v>
      </c>
      <c r="F133" s="142"/>
      <c r="G133" s="142"/>
      <c r="H133" s="159">
        <f>H134+H137+H140</f>
        <v>1965.85</v>
      </c>
      <c r="I133" s="141">
        <f>I134</f>
        <v>1206.95</v>
      </c>
      <c r="J133" s="141"/>
    </row>
    <row r="134" spans="1:10" s="140" customFormat="1" ht="25.5" customHeight="1">
      <c r="A134" s="154" t="s">
        <v>440</v>
      </c>
      <c r="B134" s="157">
        <v>802</v>
      </c>
      <c r="C134" s="156" t="s">
        <v>434</v>
      </c>
      <c r="D134" s="156" t="s">
        <v>348</v>
      </c>
      <c r="E134" s="142" t="s">
        <v>441</v>
      </c>
      <c r="F134" s="142"/>
      <c r="G134" s="142"/>
      <c r="H134" s="158">
        <f>H135</f>
        <v>1206.95</v>
      </c>
      <c r="I134" s="141">
        <f>I135</f>
        <v>1206.95</v>
      </c>
      <c r="J134" s="141"/>
    </row>
    <row r="135" spans="1:10" s="140" customFormat="1" ht="27.75" customHeight="1">
      <c r="A135" s="169" t="s">
        <v>645</v>
      </c>
      <c r="B135" s="157">
        <v>802</v>
      </c>
      <c r="C135" s="156" t="s">
        <v>434</v>
      </c>
      <c r="D135" s="156" t="s">
        <v>348</v>
      </c>
      <c r="E135" s="142" t="s">
        <v>441</v>
      </c>
      <c r="F135" s="148">
        <v>110</v>
      </c>
      <c r="G135" s="148"/>
      <c r="H135" s="159">
        <f>H136</f>
        <v>1206.95</v>
      </c>
      <c r="I135" s="141">
        <f>H135</f>
        <v>1206.95</v>
      </c>
      <c r="J135" s="141"/>
    </row>
    <row r="136" spans="1:10" s="140" customFormat="1" ht="19.5" customHeight="1">
      <c r="A136" s="154" t="s">
        <v>352</v>
      </c>
      <c r="B136" s="157">
        <v>802</v>
      </c>
      <c r="C136" s="156" t="s">
        <v>434</v>
      </c>
      <c r="D136" s="156" t="s">
        <v>348</v>
      </c>
      <c r="E136" s="142" t="s">
        <v>441</v>
      </c>
      <c r="F136" s="142">
        <v>111</v>
      </c>
      <c r="G136" s="142"/>
      <c r="H136" s="159">
        <v>1206.95</v>
      </c>
      <c r="I136" s="141"/>
      <c r="J136" s="141"/>
    </row>
    <row r="137" spans="1:10" s="140" customFormat="1" ht="29.25" customHeight="1">
      <c r="A137" s="154" t="s">
        <v>357</v>
      </c>
      <c r="B137" s="157">
        <v>802</v>
      </c>
      <c r="C137" s="156" t="s">
        <v>434</v>
      </c>
      <c r="D137" s="156" t="s">
        <v>348</v>
      </c>
      <c r="E137" s="142" t="s">
        <v>441</v>
      </c>
      <c r="F137" s="157">
        <v>240</v>
      </c>
      <c r="G137" s="157"/>
      <c r="H137" s="158">
        <f>H138+H139</f>
        <v>736.4</v>
      </c>
      <c r="I137" s="141"/>
      <c r="J137" s="141"/>
    </row>
    <row r="138" spans="1:10" s="140" customFormat="1" ht="29.25" customHeight="1">
      <c r="A138" s="169" t="s">
        <v>652</v>
      </c>
      <c r="B138" s="157">
        <v>802</v>
      </c>
      <c r="C138" s="160" t="s">
        <v>434</v>
      </c>
      <c r="D138" s="160" t="s">
        <v>348</v>
      </c>
      <c r="E138" s="142">
        <v>4409900</v>
      </c>
      <c r="F138" s="157">
        <v>242</v>
      </c>
      <c r="G138" s="157"/>
      <c r="H138" s="173">
        <v>57</v>
      </c>
      <c r="I138" s="141"/>
      <c r="J138" s="141"/>
    </row>
    <row r="139" spans="1:10" s="140" customFormat="1" ht="30" customHeight="1">
      <c r="A139" s="169" t="s">
        <v>654</v>
      </c>
      <c r="B139" s="157">
        <v>802</v>
      </c>
      <c r="C139" s="156" t="s">
        <v>434</v>
      </c>
      <c r="D139" s="156" t="s">
        <v>348</v>
      </c>
      <c r="E139" s="142" t="s">
        <v>441</v>
      </c>
      <c r="F139" s="142">
        <v>244</v>
      </c>
      <c r="G139" s="142"/>
      <c r="H139" s="159">
        <v>679.4</v>
      </c>
      <c r="I139" s="141"/>
      <c r="J139" s="141"/>
    </row>
    <row r="140" spans="1:10" s="140" customFormat="1" ht="21" customHeight="1">
      <c r="A140" s="154" t="s">
        <v>359</v>
      </c>
      <c r="B140" s="157">
        <v>802</v>
      </c>
      <c r="C140" s="156" t="s">
        <v>434</v>
      </c>
      <c r="D140" s="156" t="s">
        <v>348</v>
      </c>
      <c r="E140" s="142" t="s">
        <v>441</v>
      </c>
      <c r="F140" s="142">
        <v>850</v>
      </c>
      <c r="G140" s="142"/>
      <c r="H140" s="158">
        <f>H141+H142</f>
        <v>22.5</v>
      </c>
      <c r="I140" s="141">
        <f>I141</f>
        <v>22</v>
      </c>
      <c r="J140" s="141"/>
    </row>
    <row r="141" spans="1:10" s="140" customFormat="1" ht="24" customHeight="1">
      <c r="A141" s="154" t="s">
        <v>360</v>
      </c>
      <c r="B141" s="157">
        <v>802</v>
      </c>
      <c r="C141" s="156" t="s">
        <v>434</v>
      </c>
      <c r="D141" s="156" t="s">
        <v>348</v>
      </c>
      <c r="E141" s="142" t="s">
        <v>441</v>
      </c>
      <c r="F141" s="142">
        <v>851</v>
      </c>
      <c r="G141" s="142"/>
      <c r="H141" s="159">
        <v>22</v>
      </c>
      <c r="I141" s="141">
        <f>H141</f>
        <v>22</v>
      </c>
      <c r="J141" s="141"/>
    </row>
    <row r="142" spans="1:10" s="140" customFormat="1" ht="15" customHeight="1">
      <c r="A142" s="154" t="s">
        <v>361</v>
      </c>
      <c r="B142" s="157">
        <v>802</v>
      </c>
      <c r="C142" s="156" t="s">
        <v>434</v>
      </c>
      <c r="D142" s="156" t="s">
        <v>348</v>
      </c>
      <c r="E142" s="142" t="s">
        <v>441</v>
      </c>
      <c r="F142" s="142">
        <v>852</v>
      </c>
      <c r="G142" s="142"/>
      <c r="H142" s="159">
        <v>0.5</v>
      </c>
      <c r="I142" s="141"/>
      <c r="J142" s="141"/>
    </row>
    <row r="143" spans="1:10" s="140" customFormat="1" ht="15" customHeight="1">
      <c r="A143" s="145" t="s">
        <v>442</v>
      </c>
      <c r="B143" s="157">
        <v>802</v>
      </c>
      <c r="C143" s="147" t="s">
        <v>443</v>
      </c>
      <c r="D143" s="156"/>
      <c r="E143" s="142"/>
      <c r="F143" s="142"/>
      <c r="G143" s="142"/>
      <c r="H143" s="149">
        <f>H144</f>
        <v>32</v>
      </c>
      <c r="I143" s="141"/>
      <c r="J143" s="141"/>
    </row>
    <row r="144" spans="1:10" s="140" customFormat="1" ht="15" customHeight="1">
      <c r="A144" s="154" t="s">
        <v>444</v>
      </c>
      <c r="B144" s="157">
        <v>802</v>
      </c>
      <c r="C144" s="156" t="s">
        <v>443</v>
      </c>
      <c r="D144" s="156" t="s">
        <v>384</v>
      </c>
      <c r="E144" s="142"/>
      <c r="F144" s="142"/>
      <c r="G144" s="142"/>
      <c r="H144" s="158">
        <f>H145+H146+H147</f>
        <v>32</v>
      </c>
      <c r="I144" s="141"/>
      <c r="J144" s="141"/>
    </row>
    <row r="145" spans="1:10" s="140" customFormat="1" ht="28.5" customHeight="1">
      <c r="A145" s="154" t="s">
        <v>445</v>
      </c>
      <c r="B145" s="157">
        <v>802</v>
      </c>
      <c r="C145" s="156" t="s">
        <v>443</v>
      </c>
      <c r="D145" s="156" t="s">
        <v>384</v>
      </c>
      <c r="E145" s="142" t="s">
        <v>372</v>
      </c>
      <c r="F145" s="142">
        <v>321</v>
      </c>
      <c r="G145" s="142"/>
      <c r="H145" s="159">
        <v>10</v>
      </c>
      <c r="I145" s="141"/>
      <c r="J145" s="141"/>
    </row>
    <row r="146" spans="1:10" s="140" customFormat="1" ht="15" customHeight="1">
      <c r="A146" s="154" t="s">
        <v>446</v>
      </c>
      <c r="B146" s="157">
        <v>802</v>
      </c>
      <c r="C146" s="156" t="s">
        <v>443</v>
      </c>
      <c r="D146" s="156" t="s">
        <v>384</v>
      </c>
      <c r="E146" s="142" t="s">
        <v>447</v>
      </c>
      <c r="F146" s="142"/>
      <c r="G146" s="142"/>
      <c r="H146" s="158">
        <v>10</v>
      </c>
      <c r="I146" s="141"/>
      <c r="J146" s="141"/>
    </row>
    <row r="147" spans="1:10" s="140" customFormat="1" ht="15" customHeight="1">
      <c r="A147" s="154" t="s">
        <v>448</v>
      </c>
      <c r="B147" s="157">
        <v>802</v>
      </c>
      <c r="C147" s="156" t="s">
        <v>443</v>
      </c>
      <c r="D147" s="156" t="s">
        <v>384</v>
      </c>
      <c r="E147" s="142" t="s">
        <v>449</v>
      </c>
      <c r="F147" s="142">
        <v>321</v>
      </c>
      <c r="G147" s="142"/>
      <c r="H147" s="159">
        <v>12</v>
      </c>
      <c r="I147" s="141"/>
      <c r="J147" s="141"/>
    </row>
    <row r="148" spans="1:10" s="140" customFormat="1" ht="14.25" customHeight="1">
      <c r="A148" s="145" t="s">
        <v>450</v>
      </c>
      <c r="B148" s="157">
        <v>802</v>
      </c>
      <c r="C148" s="147" t="s">
        <v>368</v>
      </c>
      <c r="D148" s="156"/>
      <c r="E148" s="142"/>
      <c r="F148" s="142"/>
      <c r="G148" s="142"/>
      <c r="H148" s="149">
        <f>H149</f>
        <v>35</v>
      </c>
      <c r="I148" s="151">
        <f>I149</f>
        <v>35</v>
      </c>
      <c r="J148" s="168"/>
    </row>
    <row r="149" spans="1:10" s="140" customFormat="1" ht="13.5" customHeight="1">
      <c r="A149" s="145" t="s">
        <v>451</v>
      </c>
      <c r="B149" s="157">
        <v>802</v>
      </c>
      <c r="C149" s="156" t="s">
        <v>368</v>
      </c>
      <c r="D149" s="160" t="s">
        <v>349</v>
      </c>
      <c r="E149" s="142"/>
      <c r="F149" s="142"/>
      <c r="G149" s="142"/>
      <c r="H149" s="159">
        <f>H150</f>
        <v>35</v>
      </c>
      <c r="I149" s="141">
        <f>I150</f>
        <v>35</v>
      </c>
      <c r="J149" s="141"/>
    </row>
    <row r="150" spans="1:10" s="140" customFormat="1" ht="26.25" customHeight="1">
      <c r="A150" s="154" t="s">
        <v>452</v>
      </c>
      <c r="B150" s="157">
        <v>802</v>
      </c>
      <c r="C150" s="156" t="s">
        <v>368</v>
      </c>
      <c r="D150" s="160" t="s">
        <v>349</v>
      </c>
      <c r="E150" s="142">
        <v>5129700</v>
      </c>
      <c r="F150" s="142"/>
      <c r="G150" s="142"/>
      <c r="H150" s="159">
        <f>H152</f>
        <v>35</v>
      </c>
      <c r="I150" s="141">
        <f>I152</f>
        <v>35</v>
      </c>
      <c r="J150" s="141"/>
    </row>
    <row r="151" spans="1:10" s="140" customFormat="1" ht="26.25" customHeight="1">
      <c r="A151" s="154" t="s">
        <v>453</v>
      </c>
      <c r="B151" s="157">
        <v>802</v>
      </c>
      <c r="C151" s="156" t="s">
        <v>368</v>
      </c>
      <c r="D151" s="160" t="s">
        <v>349</v>
      </c>
      <c r="E151" s="142">
        <v>5129700</v>
      </c>
      <c r="F151" s="142"/>
      <c r="G151" s="142"/>
      <c r="H151" s="159">
        <f>H152</f>
        <v>35</v>
      </c>
      <c r="I151" s="141"/>
      <c r="J151" s="141"/>
    </row>
    <row r="152" spans="1:10" s="140" customFormat="1" ht="27.75" customHeight="1">
      <c r="A152" s="154" t="s">
        <v>357</v>
      </c>
      <c r="B152" s="157">
        <v>802</v>
      </c>
      <c r="C152" s="156" t="s">
        <v>368</v>
      </c>
      <c r="D152" s="160" t="s">
        <v>349</v>
      </c>
      <c r="E152" s="142">
        <v>5129700</v>
      </c>
      <c r="F152" s="148">
        <v>240</v>
      </c>
      <c r="G152" s="148"/>
      <c r="H152" s="159">
        <v>35</v>
      </c>
      <c r="I152" s="141">
        <f>H152</f>
        <v>35</v>
      </c>
      <c r="J152" s="141"/>
    </row>
    <row r="153" spans="1:10" s="140" customFormat="1" ht="27" customHeight="1">
      <c r="A153" s="154" t="s">
        <v>358</v>
      </c>
      <c r="B153" s="157">
        <v>802</v>
      </c>
      <c r="C153" s="156" t="s">
        <v>368</v>
      </c>
      <c r="D153" s="160" t="s">
        <v>349</v>
      </c>
      <c r="E153" s="142">
        <v>5129700</v>
      </c>
      <c r="F153" s="142">
        <v>244</v>
      </c>
      <c r="G153" s="142"/>
      <c r="H153" s="159">
        <f>H164+H165</f>
        <v>35</v>
      </c>
      <c r="I153" s="141"/>
      <c r="J153" s="141"/>
    </row>
    <row r="154" spans="1:10" s="140" customFormat="1" ht="27.75" customHeight="1" hidden="1">
      <c r="A154" s="145" t="s">
        <v>444</v>
      </c>
      <c r="B154" s="157">
        <v>802</v>
      </c>
      <c r="C154" s="147" t="s">
        <v>454</v>
      </c>
      <c r="D154" s="156"/>
      <c r="E154" s="142"/>
      <c r="F154" s="142"/>
      <c r="G154" s="142"/>
      <c r="H154" s="158"/>
      <c r="I154" s="153"/>
      <c r="J154" s="153"/>
    </row>
    <row r="155" spans="1:10" s="140" customFormat="1" ht="0.75" customHeight="1" hidden="1">
      <c r="A155" s="145"/>
      <c r="B155" s="157">
        <v>802</v>
      </c>
      <c r="C155" s="147">
        <v>10</v>
      </c>
      <c r="D155" s="156" t="s">
        <v>455</v>
      </c>
      <c r="E155" s="142" t="s">
        <v>449</v>
      </c>
      <c r="F155" s="142" t="s">
        <v>456</v>
      </c>
      <c r="G155" s="142"/>
      <c r="H155" s="159"/>
      <c r="I155" s="153"/>
      <c r="J155" s="141"/>
    </row>
    <row r="156" spans="1:10" s="140" customFormat="1" ht="27.75" customHeight="1" hidden="1">
      <c r="A156" s="145"/>
      <c r="B156" s="157">
        <v>802</v>
      </c>
      <c r="C156" s="147">
        <v>10</v>
      </c>
      <c r="D156" s="156" t="s">
        <v>455</v>
      </c>
      <c r="E156" s="142" t="s">
        <v>457</v>
      </c>
      <c r="F156" s="142" t="s">
        <v>456</v>
      </c>
      <c r="G156" s="142"/>
      <c r="H156" s="159"/>
      <c r="I156" s="153"/>
      <c r="J156" s="141"/>
    </row>
    <row r="157" spans="1:10" s="140" customFormat="1" ht="27.75" customHeight="1" hidden="1">
      <c r="A157" s="154" t="s">
        <v>408</v>
      </c>
      <c r="B157" s="157">
        <v>802</v>
      </c>
      <c r="C157" s="156" t="s">
        <v>454</v>
      </c>
      <c r="D157" s="156" t="s">
        <v>384</v>
      </c>
      <c r="E157" s="142">
        <v>7950000</v>
      </c>
      <c r="F157" s="156" t="s">
        <v>458</v>
      </c>
      <c r="G157" s="156"/>
      <c r="H157" s="173"/>
      <c r="I157" s="172"/>
      <c r="J157" s="141"/>
    </row>
    <row r="158" spans="1:10" s="140" customFormat="1" ht="39.75" customHeight="1" hidden="1">
      <c r="A158" s="154" t="s">
        <v>459</v>
      </c>
      <c r="B158" s="157">
        <v>802</v>
      </c>
      <c r="C158" s="156">
        <v>10</v>
      </c>
      <c r="D158" s="156" t="s">
        <v>384</v>
      </c>
      <c r="E158" s="156" t="s">
        <v>460</v>
      </c>
      <c r="F158" s="156" t="s">
        <v>458</v>
      </c>
      <c r="G158" s="156"/>
      <c r="H158" s="159"/>
      <c r="I158" s="167"/>
      <c r="J158" s="163"/>
    </row>
    <row r="159" spans="1:10" s="140" customFormat="1" ht="51.75" customHeight="1" hidden="1">
      <c r="A159" s="145" t="s">
        <v>461</v>
      </c>
      <c r="B159" s="157">
        <v>802</v>
      </c>
      <c r="C159" s="147">
        <v>11</v>
      </c>
      <c r="D159" s="147"/>
      <c r="E159" s="148"/>
      <c r="F159" s="148"/>
      <c r="G159" s="148"/>
      <c r="H159" s="158">
        <f>SUM(H163)</f>
        <v>0</v>
      </c>
      <c r="I159" s="153">
        <f>I160</f>
        <v>0</v>
      </c>
      <c r="J159" s="153"/>
    </row>
    <row r="160" spans="1:10" s="140" customFormat="1" ht="15.75" customHeight="1" hidden="1">
      <c r="A160" s="169" t="s">
        <v>462</v>
      </c>
      <c r="B160" s="157">
        <v>802</v>
      </c>
      <c r="C160" s="160">
        <v>11</v>
      </c>
      <c r="D160" s="160" t="s">
        <v>463</v>
      </c>
      <c r="E160" s="157"/>
      <c r="F160" s="157"/>
      <c r="G160" s="157"/>
      <c r="H160" s="173">
        <f>H161</f>
        <v>0</v>
      </c>
      <c r="I160" s="172">
        <f>I161</f>
        <v>0</v>
      </c>
      <c r="J160" s="172"/>
    </row>
    <row r="161" spans="1:10" s="140" customFormat="1" ht="15" customHeight="1" hidden="1">
      <c r="A161" s="169" t="s">
        <v>464</v>
      </c>
      <c r="B161" s="157">
        <v>802</v>
      </c>
      <c r="C161" s="160">
        <v>11</v>
      </c>
      <c r="D161" s="160" t="s">
        <v>463</v>
      </c>
      <c r="E161" s="157" t="s">
        <v>465</v>
      </c>
      <c r="F161" s="157"/>
      <c r="G161" s="157"/>
      <c r="H161" s="173">
        <f>H162</f>
        <v>0</v>
      </c>
      <c r="I161" s="172">
        <f>I162</f>
        <v>0</v>
      </c>
      <c r="J161" s="172"/>
    </row>
    <row r="162" spans="1:10" s="140" customFormat="1" ht="24" customHeight="1" hidden="1">
      <c r="A162" s="154" t="s">
        <v>466</v>
      </c>
      <c r="B162" s="157">
        <v>802</v>
      </c>
      <c r="C162" s="156">
        <v>11</v>
      </c>
      <c r="D162" s="156" t="s">
        <v>463</v>
      </c>
      <c r="E162" s="142" t="s">
        <v>467</v>
      </c>
      <c r="F162" s="142"/>
      <c r="G162" s="142"/>
      <c r="H162" s="159">
        <f>H163</f>
        <v>0</v>
      </c>
      <c r="I162" s="141">
        <f>I163</f>
        <v>0</v>
      </c>
      <c r="J162" s="141"/>
    </row>
    <row r="163" spans="1:10" s="140" customFormat="1" ht="15.75" customHeight="1" hidden="1">
      <c r="A163" s="154" t="s">
        <v>462</v>
      </c>
      <c r="B163" s="157">
        <v>802</v>
      </c>
      <c r="C163" s="156">
        <v>11</v>
      </c>
      <c r="D163" s="156" t="s">
        <v>463</v>
      </c>
      <c r="E163" s="142" t="s">
        <v>467</v>
      </c>
      <c r="F163" s="142" t="s">
        <v>468</v>
      </c>
      <c r="G163" s="142"/>
      <c r="H163" s="159">
        <v>0</v>
      </c>
      <c r="I163" s="141">
        <f>H163</f>
        <v>0</v>
      </c>
      <c r="J163" s="141"/>
    </row>
    <row r="164" spans="1:10" s="140" customFormat="1" ht="15.75" customHeight="1">
      <c r="A164" s="154"/>
      <c r="B164" s="157">
        <v>802</v>
      </c>
      <c r="C164" s="156" t="s">
        <v>368</v>
      </c>
      <c r="D164" s="160" t="s">
        <v>349</v>
      </c>
      <c r="E164" s="142">
        <v>5129700</v>
      </c>
      <c r="F164" s="142">
        <v>244</v>
      </c>
      <c r="G164" s="142">
        <v>290</v>
      </c>
      <c r="H164" s="159">
        <v>15</v>
      </c>
      <c r="I164" s="141"/>
      <c r="J164" s="141"/>
    </row>
    <row r="165" spans="1:10" s="140" customFormat="1" ht="15.75" customHeight="1">
      <c r="A165" s="154"/>
      <c r="B165" s="157">
        <v>802</v>
      </c>
      <c r="C165" s="156" t="s">
        <v>368</v>
      </c>
      <c r="D165" s="160" t="s">
        <v>349</v>
      </c>
      <c r="E165" s="142">
        <v>5129700</v>
      </c>
      <c r="F165" s="142">
        <v>244</v>
      </c>
      <c r="G165" s="142">
        <v>340</v>
      </c>
      <c r="H165" s="159">
        <v>20</v>
      </c>
      <c r="I165" s="141"/>
      <c r="J165" s="141"/>
    </row>
    <row r="166" spans="1:10" s="140" customFormat="1" ht="31.5" customHeight="1">
      <c r="A166" s="145" t="s">
        <v>481</v>
      </c>
      <c r="B166" s="157">
        <v>802</v>
      </c>
      <c r="C166" s="160" t="s">
        <v>477</v>
      </c>
      <c r="D166" s="160" t="s">
        <v>348</v>
      </c>
      <c r="E166" s="142"/>
      <c r="F166" s="142"/>
      <c r="G166" s="142"/>
      <c r="H166" s="158"/>
      <c r="I166" s="141"/>
      <c r="J166" s="141"/>
    </row>
    <row r="167" spans="1:10" s="140" customFormat="1" ht="15.75" customHeight="1">
      <c r="A167" s="169" t="s">
        <v>476</v>
      </c>
      <c r="B167" s="157">
        <v>802</v>
      </c>
      <c r="C167" s="160" t="s">
        <v>477</v>
      </c>
      <c r="D167" s="160" t="s">
        <v>348</v>
      </c>
      <c r="E167" s="142">
        <v>650300</v>
      </c>
      <c r="F167" s="142">
        <v>720</v>
      </c>
      <c r="G167" s="142"/>
      <c r="H167" s="159"/>
      <c r="I167" s="141"/>
      <c r="J167" s="141"/>
    </row>
    <row r="168" spans="1:11" s="140" customFormat="1" ht="18.75" customHeight="1">
      <c r="A168" s="145" t="s">
        <v>469</v>
      </c>
      <c r="B168" s="146"/>
      <c r="C168" s="147"/>
      <c r="D168" s="147"/>
      <c r="E168" s="148"/>
      <c r="F168" s="148"/>
      <c r="G168" s="148"/>
      <c r="H168" s="233">
        <f>H12+H46+H57+H61+H73+H83+H101+H125+H130+H143+H148+H166</f>
        <v>9588.6</v>
      </c>
      <c r="I168" s="174" t="e">
        <f>I12+I57+I61+I74+I83+I125+I130+I148</f>
        <v>#REF!</v>
      </c>
      <c r="J168" s="153"/>
      <c r="K168" s="175"/>
    </row>
    <row r="169" ht="12.75">
      <c r="A169" s="176"/>
    </row>
    <row r="170" ht="12.75">
      <c r="A170" s="176"/>
    </row>
    <row r="171" ht="12.75">
      <c r="A171" s="176"/>
    </row>
    <row r="172" spans="1:8" ht="12.75">
      <c r="A172" s="176"/>
      <c r="H172" s="177"/>
    </row>
    <row r="173" ht="12.75">
      <c r="A173" s="176"/>
    </row>
    <row r="174" spans="1:9" ht="12.75">
      <c r="A174" s="176"/>
      <c r="I174" s="178"/>
    </row>
    <row r="175" ht="12.75">
      <c r="A175" s="176"/>
    </row>
    <row r="176" ht="12.75">
      <c r="A176" s="176"/>
    </row>
    <row r="177" ht="12.75">
      <c r="A177" s="176"/>
    </row>
    <row r="178" ht="12.75">
      <c r="A178" s="136"/>
    </row>
    <row r="179" ht="12.75">
      <c r="A179" s="136"/>
    </row>
    <row r="180" ht="12.75">
      <c r="A180" s="136"/>
    </row>
    <row r="181" ht="12.75">
      <c r="A181" s="136"/>
    </row>
    <row r="182" ht="12.75">
      <c r="A182" s="136"/>
    </row>
    <row r="183" ht="12.75">
      <c r="A183" s="136"/>
    </row>
    <row r="184" ht="12.75">
      <c r="A184" s="136"/>
    </row>
    <row r="185" ht="12.75">
      <c r="A185" s="136"/>
    </row>
    <row r="186" ht="12.75">
      <c r="A186" s="136"/>
    </row>
    <row r="187" ht="12.75">
      <c r="A187" s="136"/>
    </row>
    <row r="188" ht="12.75">
      <c r="A188" s="136"/>
    </row>
    <row r="189" ht="12.75">
      <c r="A189" s="136"/>
    </row>
    <row r="190" ht="12.75">
      <c r="A190" s="136"/>
    </row>
    <row r="191" ht="12.75">
      <c r="A191" s="136"/>
    </row>
    <row r="192" ht="12.75">
      <c r="A192" s="136"/>
    </row>
    <row r="193" ht="12.75">
      <c r="A193" s="136"/>
    </row>
    <row r="194" ht="12.75">
      <c r="A194" s="136"/>
    </row>
    <row r="195" ht="12.75">
      <c r="A195" s="136"/>
    </row>
    <row r="196" ht="12.75">
      <c r="A196" s="136"/>
    </row>
    <row r="197" ht="12.75">
      <c r="A197" s="136"/>
    </row>
    <row r="198" ht="12.75">
      <c r="A198" s="136"/>
    </row>
    <row r="199" ht="12.75">
      <c r="A199" s="136"/>
    </row>
    <row r="200" ht="12.75">
      <c r="A200" s="136"/>
    </row>
  </sheetData>
  <sheetProtection/>
  <mergeCells count="6">
    <mergeCell ref="A8:A9"/>
    <mergeCell ref="B8:F9"/>
    <mergeCell ref="C1:H1"/>
    <mergeCell ref="C2:H2"/>
    <mergeCell ref="A4:J6"/>
    <mergeCell ref="A7:H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184">
      <selection activeCell="E207" sqref="E207"/>
    </sheetView>
  </sheetViews>
  <sheetFormatPr defaultColWidth="9.140625" defaultRowHeight="12.75"/>
  <cols>
    <col min="1" max="1" width="21.140625" style="4" customWidth="1"/>
    <col min="2" max="2" width="8.421875" style="226" customWidth="1"/>
    <col min="3" max="3" width="40.421875" style="4" customWidth="1"/>
    <col min="4" max="4" width="13.00390625" style="4" customWidth="1"/>
    <col min="5" max="5" width="12.421875" style="0" customWidth="1"/>
    <col min="6" max="6" width="9.8515625" style="0" hidden="1" customWidth="1"/>
  </cols>
  <sheetData>
    <row r="1" spans="1:5" ht="15.75">
      <c r="A1" s="248" t="s">
        <v>676</v>
      </c>
      <c r="B1" s="302"/>
      <c r="C1" s="302"/>
      <c r="D1" s="302"/>
      <c r="E1" s="302"/>
    </row>
    <row r="2" spans="1:6" ht="15" customHeight="1">
      <c r="A2" s="303" t="s">
        <v>483</v>
      </c>
      <c r="B2" s="304"/>
      <c r="C2" s="303" t="s">
        <v>484</v>
      </c>
      <c r="D2" s="305"/>
      <c r="E2" s="193" t="s">
        <v>677</v>
      </c>
      <c r="F2" s="193">
        <v>2012</v>
      </c>
    </row>
    <row r="3" spans="1:6" ht="18" customHeight="1">
      <c r="A3" s="306" t="s">
        <v>485</v>
      </c>
      <c r="B3" s="307"/>
      <c r="C3" s="307"/>
      <c r="D3" s="308"/>
      <c r="E3" s="197"/>
      <c r="F3" s="85"/>
    </row>
    <row r="4" spans="1:6" ht="15.75" customHeight="1">
      <c r="A4" s="198" t="s">
        <v>486</v>
      </c>
      <c r="B4" s="309"/>
      <c r="C4" s="310"/>
      <c r="D4" s="311"/>
      <c r="E4" s="197"/>
      <c r="F4" s="85"/>
    </row>
    <row r="5" spans="1:11" ht="19.5" customHeight="1">
      <c r="A5" s="1">
        <v>244</v>
      </c>
      <c r="B5" s="185">
        <v>226</v>
      </c>
      <c r="C5" s="312" t="s">
        <v>642</v>
      </c>
      <c r="D5" s="313"/>
      <c r="E5" s="201"/>
      <c r="F5" s="85"/>
      <c r="K5" s="202"/>
    </row>
    <row r="6" spans="1:6" ht="14.25" customHeight="1">
      <c r="A6" s="1"/>
      <c r="B6" s="185"/>
      <c r="C6" s="324" t="s">
        <v>641</v>
      </c>
      <c r="D6" s="325"/>
      <c r="E6" s="203"/>
      <c r="F6" s="85"/>
    </row>
    <row r="7" spans="1:6" ht="15.75" customHeight="1">
      <c r="A7" s="2" t="s">
        <v>487</v>
      </c>
      <c r="B7" s="185"/>
      <c r="C7" s="309"/>
      <c r="D7" s="311"/>
      <c r="E7" s="197"/>
      <c r="F7" s="85"/>
    </row>
    <row r="8" spans="1:6" ht="12.75">
      <c r="A8" s="198" t="s">
        <v>643</v>
      </c>
      <c r="B8" s="185"/>
      <c r="C8" s="314"/>
      <c r="D8" s="315"/>
      <c r="E8" s="201"/>
      <c r="F8" s="85"/>
    </row>
    <row r="9" spans="1:6" ht="16.5" customHeight="1">
      <c r="A9" s="3">
        <v>121</v>
      </c>
      <c r="B9" s="185">
        <v>211</v>
      </c>
      <c r="C9" s="316" t="s">
        <v>99</v>
      </c>
      <c r="D9" s="317"/>
      <c r="E9" s="201">
        <v>1873.75</v>
      </c>
      <c r="F9" s="85"/>
    </row>
    <row r="10" spans="1:6" ht="15.75" customHeight="1" hidden="1">
      <c r="A10" s="2"/>
      <c r="B10" s="185">
        <v>212</v>
      </c>
      <c r="C10" s="2" t="s">
        <v>488</v>
      </c>
      <c r="D10" s="2"/>
      <c r="E10" s="201"/>
      <c r="F10" s="85"/>
    </row>
    <row r="11" spans="1:6" ht="17.25" customHeight="1">
      <c r="A11" s="2"/>
      <c r="B11" s="185">
        <v>213</v>
      </c>
      <c r="C11" s="300" t="s">
        <v>489</v>
      </c>
      <c r="D11" s="326"/>
      <c r="E11" s="201">
        <v>565.87</v>
      </c>
      <c r="F11" s="85"/>
    </row>
    <row r="12" spans="1:6" ht="17.25" customHeight="1">
      <c r="A12" s="2"/>
      <c r="B12" s="185"/>
      <c r="C12" s="300"/>
      <c r="D12" s="301"/>
      <c r="E12" s="207">
        <f>E9+E11</f>
        <v>2439.62</v>
      </c>
      <c r="F12" s="85"/>
    </row>
    <row r="13" spans="1:6" ht="12.75">
      <c r="A13" s="2" t="s">
        <v>490</v>
      </c>
      <c r="B13" s="185"/>
      <c r="C13" s="314"/>
      <c r="D13" s="315"/>
      <c r="E13" s="208"/>
      <c r="F13" s="85"/>
    </row>
    <row r="14" spans="1:6" ht="12.75">
      <c r="A14" s="3">
        <v>122</v>
      </c>
      <c r="B14" s="185">
        <v>212</v>
      </c>
      <c r="C14" s="316" t="s">
        <v>491</v>
      </c>
      <c r="D14" s="317"/>
      <c r="E14" s="208">
        <v>2</v>
      </c>
      <c r="F14" s="85"/>
    </row>
    <row r="15" spans="1:6" ht="15" customHeight="1">
      <c r="A15" s="3">
        <v>242</v>
      </c>
      <c r="B15" s="185">
        <v>221</v>
      </c>
      <c r="C15" s="318" t="s">
        <v>124</v>
      </c>
      <c r="D15" s="319"/>
      <c r="E15" s="208">
        <f>E16+E17+E18</f>
        <v>106</v>
      </c>
      <c r="F15" s="85"/>
    </row>
    <row r="16" spans="1:6" ht="15" customHeight="1">
      <c r="A16" s="1">
        <v>242</v>
      </c>
      <c r="B16" s="185"/>
      <c r="C16" s="320" t="s">
        <v>492</v>
      </c>
      <c r="D16" s="321"/>
      <c r="E16" s="201">
        <v>35</v>
      </c>
      <c r="F16" s="85"/>
    </row>
    <row r="17" spans="1:6" ht="15" customHeight="1">
      <c r="A17" s="1">
        <v>242</v>
      </c>
      <c r="B17" s="185"/>
      <c r="C17" s="322" t="s">
        <v>493</v>
      </c>
      <c r="D17" s="323"/>
      <c r="E17" s="201">
        <v>66</v>
      </c>
      <c r="F17" s="85"/>
    </row>
    <row r="18" spans="1:6" ht="17.25" customHeight="1">
      <c r="A18" s="1">
        <v>244</v>
      </c>
      <c r="B18" s="185"/>
      <c r="C18" s="322" t="s">
        <v>494</v>
      </c>
      <c r="D18" s="327"/>
      <c r="E18" s="201">
        <v>5</v>
      </c>
      <c r="F18" s="85"/>
    </row>
    <row r="19" spans="1:6" ht="17.25" customHeight="1">
      <c r="A19" s="3">
        <v>244</v>
      </c>
      <c r="B19" s="185">
        <v>222</v>
      </c>
      <c r="C19" s="322" t="s">
        <v>123</v>
      </c>
      <c r="D19" s="328"/>
      <c r="E19" s="208">
        <f>E20+E21</f>
        <v>17.3</v>
      </c>
      <c r="F19" s="85"/>
    </row>
    <row r="20" spans="1:6" ht="17.25" customHeight="1">
      <c r="A20" s="3"/>
      <c r="B20" s="185"/>
      <c r="C20" s="322" t="s">
        <v>495</v>
      </c>
      <c r="D20" s="327"/>
      <c r="E20" s="201">
        <v>15.8</v>
      </c>
      <c r="F20" s="85"/>
    </row>
    <row r="21" spans="1:6" ht="17.25" customHeight="1">
      <c r="A21" s="3"/>
      <c r="B21" s="185"/>
      <c r="C21" s="322" t="s">
        <v>688</v>
      </c>
      <c r="D21" s="327"/>
      <c r="E21" s="201">
        <v>1.5</v>
      </c>
      <c r="F21" s="85"/>
    </row>
    <row r="22" spans="1:6" ht="16.5" customHeight="1">
      <c r="A22" s="3">
        <v>244</v>
      </c>
      <c r="B22" s="185">
        <v>223</v>
      </c>
      <c r="C22" s="322" t="s">
        <v>496</v>
      </c>
      <c r="D22" s="328"/>
      <c r="E22" s="201">
        <f>E23</f>
        <v>365</v>
      </c>
      <c r="F22" s="85"/>
    </row>
    <row r="23" spans="1:6" ht="12.75">
      <c r="A23" s="3"/>
      <c r="B23" s="185"/>
      <c r="C23" s="322" t="s">
        <v>497</v>
      </c>
      <c r="D23" s="323"/>
      <c r="E23" s="201">
        <v>365</v>
      </c>
      <c r="F23" s="85"/>
    </row>
    <row r="24" spans="1:6" ht="15" customHeight="1">
      <c r="A24" s="3">
        <v>244</v>
      </c>
      <c r="B24" s="185">
        <v>225</v>
      </c>
      <c r="C24" s="322" t="s">
        <v>498</v>
      </c>
      <c r="D24" s="328"/>
      <c r="E24" s="201">
        <f>E25+E26+E27+E28+E29+E30</f>
        <v>48</v>
      </c>
      <c r="F24" s="85"/>
    </row>
    <row r="25" spans="1:6" ht="18" customHeight="1">
      <c r="A25" s="1">
        <v>242</v>
      </c>
      <c r="B25" s="185"/>
      <c r="C25" s="322" t="s">
        <v>499</v>
      </c>
      <c r="D25" s="323"/>
      <c r="E25" s="201">
        <v>7</v>
      </c>
      <c r="F25" s="85"/>
    </row>
    <row r="26" spans="1:6" ht="15.75" customHeight="1">
      <c r="A26" s="1">
        <v>242</v>
      </c>
      <c r="B26" s="185"/>
      <c r="C26" s="322" t="s">
        <v>650</v>
      </c>
      <c r="D26" s="323"/>
      <c r="E26" s="201">
        <v>10</v>
      </c>
      <c r="F26" s="85"/>
    </row>
    <row r="27" spans="1:6" ht="15.75" customHeight="1">
      <c r="A27" s="1">
        <v>244</v>
      </c>
      <c r="B27" s="185"/>
      <c r="C27" s="322" t="s">
        <v>701</v>
      </c>
      <c r="D27" s="327"/>
      <c r="E27" s="201">
        <v>15</v>
      </c>
      <c r="F27" s="85"/>
    </row>
    <row r="28" spans="1:6" ht="15.75" customHeight="1">
      <c r="A28" s="1">
        <v>244</v>
      </c>
      <c r="B28" s="185"/>
      <c r="C28" s="322" t="s">
        <v>675</v>
      </c>
      <c r="D28" s="327"/>
      <c r="E28" s="201"/>
      <c r="F28" s="85"/>
    </row>
    <row r="29" spans="1:6" ht="15.75" customHeight="1">
      <c r="A29" s="1">
        <v>244</v>
      </c>
      <c r="B29" s="185"/>
      <c r="C29" s="322" t="s">
        <v>500</v>
      </c>
      <c r="D29" s="329"/>
      <c r="E29" s="201">
        <v>7</v>
      </c>
      <c r="F29" s="85"/>
    </row>
    <row r="30" spans="1:6" ht="15.75" customHeight="1">
      <c r="A30" s="1">
        <v>244</v>
      </c>
      <c r="B30" s="185"/>
      <c r="C30" s="322" t="s">
        <v>501</v>
      </c>
      <c r="D30" s="323"/>
      <c r="E30" s="201">
        <v>9</v>
      </c>
      <c r="F30" s="85"/>
    </row>
    <row r="31" spans="1:6" ht="15" customHeight="1">
      <c r="A31" s="2">
        <v>244</v>
      </c>
      <c r="B31" s="185">
        <v>226</v>
      </c>
      <c r="C31" s="318" t="s">
        <v>502</v>
      </c>
      <c r="D31" s="319"/>
      <c r="E31" s="201">
        <f>E32+E33+E34+E35+E36+E40</f>
        <v>112</v>
      </c>
      <c r="F31" s="85"/>
    </row>
    <row r="32" spans="1:6" ht="29.25" customHeight="1">
      <c r="A32" s="1">
        <v>242</v>
      </c>
      <c r="B32" s="185"/>
      <c r="C32" s="330" t="s">
        <v>503</v>
      </c>
      <c r="D32" s="331"/>
      <c r="E32" s="201">
        <v>5.5</v>
      </c>
      <c r="F32" s="85"/>
    </row>
    <row r="33" spans="1:6" ht="28.5" customHeight="1">
      <c r="A33" s="1">
        <v>242</v>
      </c>
      <c r="B33" s="185"/>
      <c r="C33" s="330" t="s">
        <v>504</v>
      </c>
      <c r="D33" s="331"/>
      <c r="E33" s="201">
        <v>55</v>
      </c>
      <c r="F33" s="85"/>
    </row>
    <row r="34" spans="1:6" ht="21" customHeight="1">
      <c r="A34" s="1">
        <v>244</v>
      </c>
      <c r="B34" s="185"/>
      <c r="C34" s="332" t="s">
        <v>505</v>
      </c>
      <c r="D34" s="333"/>
      <c r="E34" s="201">
        <v>10</v>
      </c>
      <c r="F34" s="85"/>
    </row>
    <row r="35" spans="1:6" ht="18" customHeight="1">
      <c r="A35" s="1">
        <v>244</v>
      </c>
      <c r="B35" s="185"/>
      <c r="C35" s="332" t="s">
        <v>506</v>
      </c>
      <c r="D35" s="333"/>
      <c r="E35" s="201">
        <v>1.5</v>
      </c>
      <c r="F35" s="85"/>
    </row>
    <row r="36" spans="1:6" ht="24.75" customHeight="1">
      <c r="A36" s="1">
        <v>244</v>
      </c>
      <c r="B36" s="185"/>
      <c r="C36" s="332" t="s">
        <v>507</v>
      </c>
      <c r="D36" s="333"/>
      <c r="E36" s="201">
        <v>5</v>
      </c>
      <c r="F36" s="85"/>
    </row>
    <row r="37" spans="1:6" ht="12.75" hidden="1">
      <c r="A37" s="1"/>
      <c r="B37" s="185"/>
      <c r="C37" s="1" t="s">
        <v>508</v>
      </c>
      <c r="D37" s="1"/>
      <c r="E37" s="201"/>
      <c r="F37" s="85"/>
    </row>
    <row r="38" spans="1:6" ht="12.75" hidden="1">
      <c r="A38" s="1"/>
      <c r="B38" s="185"/>
      <c r="C38" s="1" t="s">
        <v>509</v>
      </c>
      <c r="D38" s="1"/>
      <c r="E38" s="201"/>
      <c r="F38" s="85"/>
    </row>
    <row r="39" spans="1:6" ht="12.75" hidden="1">
      <c r="A39" s="1"/>
      <c r="B39" s="185"/>
      <c r="C39" s="1" t="s">
        <v>510</v>
      </c>
      <c r="D39" s="1"/>
      <c r="E39" s="201"/>
      <c r="F39" s="85"/>
    </row>
    <row r="40" spans="1:6" ht="15.75" customHeight="1">
      <c r="A40" s="1">
        <v>244</v>
      </c>
      <c r="B40" s="185"/>
      <c r="C40" s="334" t="s">
        <v>511</v>
      </c>
      <c r="D40" s="326"/>
      <c r="E40" s="201">
        <v>35</v>
      </c>
      <c r="F40" s="85"/>
    </row>
    <row r="41" spans="1:6" ht="15" customHeight="1">
      <c r="A41" s="2">
        <v>244</v>
      </c>
      <c r="B41" s="185">
        <v>290</v>
      </c>
      <c r="C41" s="318" t="s">
        <v>512</v>
      </c>
      <c r="D41" s="319"/>
      <c r="E41" s="201">
        <v>29</v>
      </c>
      <c r="F41" s="85"/>
    </row>
    <row r="42" spans="1:6" ht="15" customHeight="1">
      <c r="A42" s="1">
        <v>244</v>
      </c>
      <c r="B42" s="185">
        <v>310</v>
      </c>
      <c r="C42" s="335" t="s">
        <v>702</v>
      </c>
      <c r="D42" s="336"/>
      <c r="E42" s="201">
        <v>40</v>
      </c>
      <c r="F42" s="85"/>
    </row>
    <row r="43" spans="1:6" ht="18" customHeight="1">
      <c r="A43" s="2">
        <v>244</v>
      </c>
      <c r="B43" s="185">
        <v>340</v>
      </c>
      <c r="C43" s="334" t="s">
        <v>513</v>
      </c>
      <c r="D43" s="337"/>
      <c r="E43" s="201">
        <f>E44+E46+E47+E48+E49+E50+E51</f>
        <v>308.5</v>
      </c>
      <c r="F43" s="85"/>
    </row>
    <row r="44" spans="1:6" ht="15" customHeight="1">
      <c r="A44" s="1"/>
      <c r="B44" s="185"/>
      <c r="C44" s="316" t="s">
        <v>514</v>
      </c>
      <c r="D44" s="311"/>
      <c r="E44" s="201">
        <v>165.5</v>
      </c>
      <c r="F44" s="85"/>
    </row>
    <row r="45" spans="1:6" ht="12.75" hidden="1">
      <c r="A45" s="1"/>
      <c r="B45" s="185"/>
      <c r="C45" s="1" t="s">
        <v>515</v>
      </c>
      <c r="D45" s="1"/>
      <c r="E45" s="201"/>
      <c r="F45" s="85"/>
    </row>
    <row r="46" spans="1:6" ht="12" customHeight="1">
      <c r="A46" s="1"/>
      <c r="B46" s="185"/>
      <c r="C46" s="318" t="s">
        <v>699</v>
      </c>
      <c r="D46" s="264"/>
      <c r="E46" s="201">
        <v>2</v>
      </c>
      <c r="F46" s="85"/>
    </row>
    <row r="47" spans="1:6" ht="14.25" customHeight="1">
      <c r="A47" s="1"/>
      <c r="B47" s="185"/>
      <c r="C47" s="318" t="s">
        <v>700</v>
      </c>
      <c r="D47" s="336"/>
      <c r="E47" s="201">
        <v>35</v>
      </c>
      <c r="F47" s="85"/>
    </row>
    <row r="48" spans="1:6" ht="14.25" customHeight="1">
      <c r="A48" s="1"/>
      <c r="B48" s="185"/>
      <c r="C48" s="318" t="s">
        <v>704</v>
      </c>
      <c r="D48" s="336"/>
      <c r="E48" s="201">
        <v>40</v>
      </c>
      <c r="F48" s="85"/>
    </row>
    <row r="49" spans="1:6" ht="26.25" customHeight="1">
      <c r="A49" s="1"/>
      <c r="B49" s="185"/>
      <c r="C49" s="332" t="s">
        <v>516</v>
      </c>
      <c r="D49" s="333"/>
      <c r="E49" s="201">
        <v>20</v>
      </c>
      <c r="F49" s="85"/>
    </row>
    <row r="50" spans="1:6" ht="15.75" customHeight="1">
      <c r="A50" s="1"/>
      <c r="B50" s="185"/>
      <c r="C50" s="332" t="s">
        <v>517</v>
      </c>
      <c r="D50" s="338"/>
      <c r="E50" s="201">
        <v>25</v>
      </c>
      <c r="F50" s="85"/>
    </row>
    <row r="51" spans="1:6" ht="15" customHeight="1">
      <c r="A51" s="1"/>
      <c r="B51" s="185"/>
      <c r="C51" s="332" t="s">
        <v>518</v>
      </c>
      <c r="D51" s="338"/>
      <c r="E51" s="201">
        <v>21</v>
      </c>
      <c r="F51" s="85"/>
    </row>
    <row r="52" spans="1:6" ht="12.75">
      <c r="A52" s="2" t="s">
        <v>519</v>
      </c>
      <c r="B52" s="185"/>
      <c r="C52" s="314"/>
      <c r="D52" s="315"/>
      <c r="E52" s="201"/>
      <c r="F52" s="85"/>
    </row>
    <row r="53" spans="1:6" ht="12.75">
      <c r="A53" s="3" t="s">
        <v>520</v>
      </c>
      <c r="B53" s="185">
        <v>290</v>
      </c>
      <c r="C53" s="309" t="s">
        <v>521</v>
      </c>
      <c r="D53" s="311"/>
      <c r="E53" s="201">
        <v>28.5</v>
      </c>
      <c r="F53" s="85"/>
    </row>
    <row r="54" spans="1:6" ht="12.75">
      <c r="A54" s="3" t="s">
        <v>522</v>
      </c>
      <c r="B54" s="185">
        <v>290</v>
      </c>
      <c r="C54" s="309" t="s">
        <v>523</v>
      </c>
      <c r="D54" s="311"/>
      <c r="E54" s="201">
        <v>23.2</v>
      </c>
      <c r="F54" s="85"/>
    </row>
    <row r="55" spans="1:6" ht="12.75">
      <c r="A55" s="3"/>
      <c r="B55" s="185"/>
      <c r="C55" s="204" t="s">
        <v>9</v>
      </c>
      <c r="D55" s="200"/>
      <c r="E55" s="201">
        <f>E53+E54</f>
        <v>51.7</v>
      </c>
      <c r="F55" s="85"/>
    </row>
    <row r="56" spans="1:6" ht="12.75">
      <c r="A56" s="1"/>
      <c r="B56" s="185"/>
      <c r="C56" s="306" t="s">
        <v>524</v>
      </c>
      <c r="D56" s="339"/>
      <c r="E56" s="207">
        <f>E12+E14+E15+E19+E22+E24+E31+E41+E43+E55+E42</f>
        <v>3519.12</v>
      </c>
      <c r="F56" s="85"/>
    </row>
    <row r="57" spans="1:6" ht="12.75">
      <c r="A57" s="199"/>
      <c r="B57" s="192"/>
      <c r="C57" s="306"/>
      <c r="D57" s="264"/>
      <c r="E57" s="201"/>
      <c r="F57" s="85"/>
    </row>
    <row r="58" spans="1:6" ht="12.75">
      <c r="A58" s="306" t="s">
        <v>703</v>
      </c>
      <c r="B58" s="264"/>
      <c r="C58" s="309"/>
      <c r="D58" s="311"/>
      <c r="E58" s="201"/>
      <c r="F58" s="85"/>
    </row>
    <row r="59" spans="1:6" ht="12.75" customHeight="1">
      <c r="A59" s="2"/>
      <c r="B59" s="185">
        <v>211</v>
      </c>
      <c r="C59" s="316" t="s">
        <v>99</v>
      </c>
      <c r="D59" s="317"/>
      <c r="E59" s="201">
        <v>398.49</v>
      </c>
      <c r="F59" s="85"/>
    </row>
    <row r="60" spans="1:6" ht="15" customHeight="1">
      <c r="A60" s="1"/>
      <c r="B60" s="185"/>
      <c r="C60" s="300" t="s">
        <v>489</v>
      </c>
      <c r="D60" s="326"/>
      <c r="E60" s="201">
        <v>120.34</v>
      </c>
      <c r="F60" s="85"/>
    </row>
    <row r="61" spans="1:6" ht="12.75">
      <c r="A61" s="2"/>
      <c r="B61" s="185"/>
      <c r="C61" s="306" t="s">
        <v>705</v>
      </c>
      <c r="D61" s="339"/>
      <c r="E61" s="207">
        <f>E59+E60</f>
        <v>518.83</v>
      </c>
      <c r="F61" s="85"/>
    </row>
    <row r="62" spans="1:6" ht="14.25">
      <c r="A62" s="340" t="s">
        <v>377</v>
      </c>
      <c r="B62" s="341"/>
      <c r="C62" s="341"/>
      <c r="D62" s="342"/>
      <c r="E62" s="207"/>
      <c r="F62" s="85"/>
    </row>
    <row r="63" spans="1:6" ht="12.75">
      <c r="A63" s="211" t="s">
        <v>525</v>
      </c>
      <c r="B63" s="212">
        <v>290</v>
      </c>
      <c r="C63" s="318" t="s">
        <v>526</v>
      </c>
      <c r="D63" s="264"/>
      <c r="E63" s="208"/>
      <c r="F63" s="85"/>
    </row>
    <row r="64" spans="1:6" ht="12.75">
      <c r="A64" s="1"/>
      <c r="B64" s="185"/>
      <c r="C64" s="306" t="s">
        <v>527</v>
      </c>
      <c r="D64" s="339"/>
      <c r="E64" s="207">
        <f>E63</f>
        <v>0</v>
      </c>
      <c r="F64" s="85"/>
    </row>
    <row r="65" spans="1:6" ht="12.75">
      <c r="A65" s="2" t="s">
        <v>528</v>
      </c>
      <c r="B65" s="185"/>
      <c r="C65" s="309"/>
      <c r="D65" s="311"/>
      <c r="E65" s="201"/>
      <c r="F65" s="85"/>
    </row>
    <row r="66" spans="1:6" ht="12.75">
      <c r="A66" s="2" t="s">
        <v>529</v>
      </c>
      <c r="B66" s="185"/>
      <c r="C66" s="309"/>
      <c r="D66" s="311"/>
      <c r="E66" s="201"/>
      <c r="F66" s="85"/>
    </row>
    <row r="67" spans="1:6" ht="12.75">
      <c r="A67" s="1" t="s">
        <v>530</v>
      </c>
      <c r="B67" s="185">
        <v>290</v>
      </c>
      <c r="C67" s="335" t="s">
        <v>531</v>
      </c>
      <c r="D67" s="336"/>
      <c r="E67" s="201">
        <v>118</v>
      </c>
      <c r="F67" s="85"/>
    </row>
    <row r="68" spans="1:6" ht="22.5" customHeight="1" hidden="1">
      <c r="A68" s="330" t="s">
        <v>532</v>
      </c>
      <c r="B68" s="343"/>
      <c r="C68" s="2"/>
      <c r="D68" s="2"/>
      <c r="E68" s="201"/>
      <c r="F68" s="85"/>
    </row>
    <row r="69" spans="1:6" ht="12.75" hidden="1">
      <c r="A69" s="3" t="s">
        <v>533</v>
      </c>
      <c r="B69" s="185">
        <v>290</v>
      </c>
      <c r="C69" s="334" t="s">
        <v>534</v>
      </c>
      <c r="D69" s="337"/>
      <c r="E69" s="201"/>
      <c r="F69" s="85"/>
    </row>
    <row r="70" spans="1:6" ht="12.75">
      <c r="A70" s="1"/>
      <c r="B70" s="185"/>
      <c r="C70" s="306" t="s">
        <v>535</v>
      </c>
      <c r="D70" s="308"/>
      <c r="E70" s="207">
        <f>E67</f>
        <v>118</v>
      </c>
      <c r="F70" s="85"/>
    </row>
    <row r="71" spans="1:6" ht="12.75">
      <c r="A71" s="2" t="s">
        <v>536</v>
      </c>
      <c r="B71" s="185"/>
      <c r="C71" s="309"/>
      <c r="D71" s="311"/>
      <c r="E71" s="201"/>
      <c r="F71" s="85"/>
    </row>
    <row r="72" spans="1:6" ht="12.75">
      <c r="A72" s="2" t="s">
        <v>537</v>
      </c>
      <c r="B72" s="185"/>
      <c r="C72" s="309"/>
      <c r="D72" s="311"/>
      <c r="E72" s="201"/>
      <c r="F72" s="85"/>
    </row>
    <row r="73" spans="1:6" ht="12.75">
      <c r="A73" s="3" t="s">
        <v>538</v>
      </c>
      <c r="B73" s="185"/>
      <c r="C73" s="346"/>
      <c r="D73" s="347"/>
      <c r="E73" s="201"/>
      <c r="F73" s="85"/>
    </row>
    <row r="74" spans="1:6" ht="12.75">
      <c r="A74" s="1"/>
      <c r="B74" s="185">
        <v>211</v>
      </c>
      <c r="C74" s="316" t="s">
        <v>99</v>
      </c>
      <c r="D74" s="317"/>
      <c r="E74" s="201">
        <v>137</v>
      </c>
      <c r="F74" s="85"/>
    </row>
    <row r="75" spans="1:6" ht="12.75">
      <c r="A75" s="1"/>
      <c r="B75" s="185">
        <v>213</v>
      </c>
      <c r="C75" s="300" t="s">
        <v>489</v>
      </c>
      <c r="D75" s="326"/>
      <c r="E75" s="201">
        <v>41.4</v>
      </c>
      <c r="F75" s="85"/>
    </row>
    <row r="76" spans="1:6" ht="12.75">
      <c r="A76" s="2" t="s">
        <v>539</v>
      </c>
      <c r="B76" s="185"/>
      <c r="C76" s="300"/>
      <c r="D76" s="326"/>
      <c r="E76" s="201"/>
      <c r="F76" s="85"/>
    </row>
    <row r="77" spans="1:6" ht="12.75">
      <c r="A77" s="1" t="s">
        <v>540</v>
      </c>
      <c r="B77" s="185">
        <v>340</v>
      </c>
      <c r="C77" s="334" t="s">
        <v>513</v>
      </c>
      <c r="D77" s="337"/>
      <c r="E77" s="201">
        <v>18.3</v>
      </c>
      <c r="F77" s="85"/>
    </row>
    <row r="78" spans="1:6" ht="12.75">
      <c r="A78" s="1"/>
      <c r="B78" s="185"/>
      <c r="C78" s="306" t="s">
        <v>541</v>
      </c>
      <c r="D78" s="264"/>
      <c r="E78" s="207">
        <f>E74+E75+E77</f>
        <v>196.70000000000002</v>
      </c>
      <c r="F78" s="85"/>
    </row>
    <row r="79" spans="1:6" ht="12.75">
      <c r="A79" s="199"/>
      <c r="B79" s="192"/>
      <c r="C79" s="194"/>
      <c r="D79" s="182"/>
      <c r="E79" s="201"/>
      <c r="F79" s="85"/>
    </row>
    <row r="80" spans="1:6" ht="14.25" customHeight="1">
      <c r="A80" s="306" t="s">
        <v>542</v>
      </c>
      <c r="B80" s="308"/>
      <c r="C80" s="309"/>
      <c r="D80" s="311"/>
      <c r="E80" s="201"/>
      <c r="F80" s="85"/>
    </row>
    <row r="81" spans="1:6" ht="18.75" customHeight="1">
      <c r="A81" s="2" t="s">
        <v>543</v>
      </c>
      <c r="B81" s="185"/>
      <c r="C81" s="332"/>
      <c r="D81" s="333"/>
      <c r="E81" s="201"/>
      <c r="F81" s="85"/>
    </row>
    <row r="82" spans="1:6" ht="39.75" customHeight="1">
      <c r="A82" s="1">
        <v>244</v>
      </c>
      <c r="B82" s="185">
        <v>222</v>
      </c>
      <c r="C82" s="344" t="s">
        <v>544</v>
      </c>
      <c r="D82" s="345"/>
      <c r="E82" s="201">
        <v>12</v>
      </c>
      <c r="F82" s="85"/>
    </row>
    <row r="83" spans="1:6" ht="16.5" customHeight="1">
      <c r="A83" s="1">
        <v>244</v>
      </c>
      <c r="B83" s="185">
        <v>225</v>
      </c>
      <c r="C83" s="330" t="s">
        <v>545</v>
      </c>
      <c r="D83" s="348"/>
      <c r="E83" s="201">
        <v>10</v>
      </c>
      <c r="F83" s="85"/>
    </row>
    <row r="84" spans="1:6" ht="15.75" customHeight="1">
      <c r="A84" s="1">
        <v>244</v>
      </c>
      <c r="B84" s="185">
        <v>226</v>
      </c>
      <c r="C84" s="330" t="s">
        <v>502</v>
      </c>
      <c r="D84" s="348"/>
      <c r="E84" s="201">
        <f>E85+E86+E87</f>
        <v>56</v>
      </c>
      <c r="F84" s="85"/>
    </row>
    <row r="85" spans="1:6" ht="12.75">
      <c r="A85" s="1"/>
      <c r="B85" s="185"/>
      <c r="C85" s="334" t="s">
        <v>546</v>
      </c>
      <c r="D85" s="326"/>
      <c r="E85" s="208">
        <v>25</v>
      </c>
      <c r="F85" s="85"/>
    </row>
    <row r="86" spans="1:6" ht="12.75">
      <c r="A86" s="1"/>
      <c r="B86" s="185"/>
      <c r="C86" s="236" t="s">
        <v>35</v>
      </c>
      <c r="D86" s="237"/>
      <c r="E86" s="208">
        <v>11</v>
      </c>
      <c r="F86" s="85"/>
    </row>
    <row r="87" spans="1:6" ht="41.25" customHeight="1">
      <c r="A87" s="211"/>
      <c r="B87" s="185"/>
      <c r="C87" s="349" t="s">
        <v>547</v>
      </c>
      <c r="D87" s="350"/>
      <c r="E87" s="201">
        <v>20</v>
      </c>
      <c r="F87" s="85"/>
    </row>
    <row r="88" spans="1:6" ht="12.75" customHeight="1" hidden="1">
      <c r="A88" s="1"/>
      <c r="B88" s="185"/>
      <c r="C88" s="300" t="s">
        <v>548</v>
      </c>
      <c r="D88" s="326"/>
      <c r="E88" s="201"/>
      <c r="F88" s="85"/>
    </row>
    <row r="89" spans="1:6" ht="24.75" customHeight="1">
      <c r="A89" s="1"/>
      <c r="B89" s="185">
        <v>226</v>
      </c>
      <c r="C89" s="330" t="s">
        <v>549</v>
      </c>
      <c r="D89" s="348"/>
      <c r="E89" s="201">
        <f>E90+E91</f>
        <v>8</v>
      </c>
      <c r="F89" s="85"/>
    </row>
    <row r="90" spans="1:6" ht="13.5" customHeight="1">
      <c r="A90" s="1"/>
      <c r="B90" s="185"/>
      <c r="C90" s="351" t="s">
        <v>550</v>
      </c>
      <c r="D90" s="352"/>
      <c r="E90" s="201">
        <v>3</v>
      </c>
      <c r="F90" s="85"/>
    </row>
    <row r="91" spans="1:6" ht="12.75" customHeight="1">
      <c r="A91" s="1"/>
      <c r="B91" s="185"/>
      <c r="C91" s="351" t="s">
        <v>551</v>
      </c>
      <c r="D91" s="352"/>
      <c r="E91" s="201">
        <v>5</v>
      </c>
      <c r="F91" s="85"/>
    </row>
    <row r="92" spans="1:6" ht="52.5" customHeight="1">
      <c r="A92" s="1"/>
      <c r="B92" s="148">
        <v>226</v>
      </c>
      <c r="C92" s="330" t="s">
        <v>552</v>
      </c>
      <c r="D92" s="348"/>
      <c r="E92" s="201">
        <v>5</v>
      </c>
      <c r="F92" s="85"/>
    </row>
    <row r="93" spans="1:6" ht="18" customHeight="1">
      <c r="A93" s="1"/>
      <c r="B93" s="185">
        <v>340</v>
      </c>
      <c r="C93" s="332" t="s">
        <v>553</v>
      </c>
      <c r="D93" s="333"/>
      <c r="E93" s="201">
        <v>16</v>
      </c>
      <c r="F93" s="85"/>
    </row>
    <row r="94" spans="1:6" ht="15" customHeight="1">
      <c r="A94" s="1"/>
      <c r="B94" s="185">
        <v>340</v>
      </c>
      <c r="C94" s="318" t="s">
        <v>129</v>
      </c>
      <c r="D94" s="264"/>
      <c r="E94" s="201">
        <v>15</v>
      </c>
      <c r="F94" s="85"/>
    </row>
    <row r="95" spans="1:6" ht="29.25" customHeight="1">
      <c r="A95" s="211" t="s">
        <v>639</v>
      </c>
      <c r="B95" s="185">
        <v>226</v>
      </c>
      <c r="C95" s="349" t="s">
        <v>672</v>
      </c>
      <c r="D95" s="350"/>
      <c r="E95" s="201">
        <v>20</v>
      </c>
      <c r="F95" s="85"/>
    </row>
    <row r="96" spans="1:6" ht="15.75" customHeight="1">
      <c r="A96" s="1"/>
      <c r="B96" s="185"/>
      <c r="C96" s="353" t="s">
        <v>655</v>
      </c>
      <c r="D96" s="354"/>
      <c r="E96" s="207">
        <f>E82+E83+E84+E89+E92+E93+E94+E95</f>
        <v>142</v>
      </c>
      <c r="F96" s="85"/>
    </row>
    <row r="97" spans="1:6" ht="12" customHeight="1">
      <c r="A97" s="194"/>
      <c r="B97" s="196"/>
      <c r="C97" s="199"/>
      <c r="D97" s="200"/>
      <c r="E97" s="201"/>
      <c r="F97" s="85"/>
    </row>
    <row r="98" spans="1:6" ht="12.75">
      <c r="A98" s="2" t="s">
        <v>402</v>
      </c>
      <c r="B98" s="185"/>
      <c r="C98" s="2"/>
      <c r="D98" s="2"/>
      <c r="E98" s="201"/>
      <c r="F98" s="85"/>
    </row>
    <row r="99" spans="1:6" ht="12.75">
      <c r="A99" s="198" t="s">
        <v>657</v>
      </c>
      <c r="B99" s="185"/>
      <c r="C99" s="335"/>
      <c r="D99" s="336"/>
      <c r="E99" s="201"/>
      <c r="F99" s="85"/>
    </row>
    <row r="100" spans="1:6" ht="26.25" customHeight="1">
      <c r="A100" s="221"/>
      <c r="B100" s="185">
        <v>226</v>
      </c>
      <c r="C100" s="330" t="s">
        <v>554</v>
      </c>
      <c r="D100" s="331"/>
      <c r="E100" s="201">
        <v>100</v>
      </c>
      <c r="F100" s="85"/>
    </row>
    <row r="101" spans="1:6" ht="27" customHeight="1">
      <c r="A101" s="232" t="s">
        <v>658</v>
      </c>
      <c r="B101" s="185">
        <v>226</v>
      </c>
      <c r="C101" s="330"/>
      <c r="D101" s="348"/>
      <c r="E101" s="201"/>
      <c r="F101" s="85"/>
    </row>
    <row r="102" spans="1:6" ht="27" customHeight="1">
      <c r="A102" s="232"/>
      <c r="B102" s="185">
        <v>226</v>
      </c>
      <c r="C102" s="235" t="s">
        <v>674</v>
      </c>
      <c r="D102" s="238"/>
      <c r="E102" s="201">
        <v>60</v>
      </c>
      <c r="F102" s="85"/>
    </row>
    <row r="103" spans="1:6" ht="27" customHeight="1">
      <c r="A103" s="232"/>
      <c r="B103" s="185">
        <v>226</v>
      </c>
      <c r="C103" s="235" t="s">
        <v>673</v>
      </c>
      <c r="D103" s="238"/>
      <c r="E103" s="201">
        <v>100</v>
      </c>
      <c r="F103" s="85"/>
    </row>
    <row r="104" spans="1:6" ht="13.5" customHeight="1">
      <c r="A104" s="1"/>
      <c r="B104" s="185"/>
      <c r="C104" s="355" t="s">
        <v>555</v>
      </c>
      <c r="D104" s="356"/>
      <c r="E104" s="207">
        <f>E100+E101+E102+E103</f>
        <v>260</v>
      </c>
      <c r="F104" s="85"/>
    </row>
    <row r="105" spans="1:6" ht="14.25" customHeight="1">
      <c r="A105" s="199"/>
      <c r="B105" s="214"/>
      <c r="C105" s="357"/>
      <c r="D105" s="358"/>
      <c r="E105" s="201"/>
      <c r="F105" s="85"/>
    </row>
    <row r="106" spans="1:6" ht="12.75">
      <c r="A106" s="306" t="s">
        <v>556</v>
      </c>
      <c r="B106" s="307"/>
      <c r="C106" s="307"/>
      <c r="D106" s="308"/>
      <c r="E106" s="201"/>
      <c r="F106" s="85"/>
    </row>
    <row r="107" spans="1:6" ht="25.5" customHeight="1">
      <c r="A107" s="1" t="s">
        <v>557</v>
      </c>
      <c r="B107" s="185">
        <v>242</v>
      </c>
      <c r="C107" s="359" t="s">
        <v>558</v>
      </c>
      <c r="D107" s="360"/>
      <c r="E107" s="201"/>
      <c r="F107" s="85"/>
    </row>
    <row r="108" spans="1:6" ht="25.5" customHeight="1">
      <c r="A108" s="1" t="s">
        <v>559</v>
      </c>
      <c r="B108" s="185">
        <v>242</v>
      </c>
      <c r="C108" s="359" t="s">
        <v>560</v>
      </c>
      <c r="D108" s="360"/>
      <c r="E108" s="201"/>
      <c r="F108" s="85"/>
    </row>
    <row r="109" spans="1:6" ht="16.5" customHeight="1" hidden="1">
      <c r="A109" s="1"/>
      <c r="B109" s="185"/>
      <c r="C109" s="217"/>
      <c r="D109" s="215"/>
      <c r="E109" s="201"/>
      <c r="F109" s="85"/>
    </row>
    <row r="110" spans="1:6" ht="18" customHeight="1">
      <c r="A110" s="1"/>
      <c r="B110" s="303" t="s">
        <v>561</v>
      </c>
      <c r="C110" s="361"/>
      <c r="D110" s="339"/>
      <c r="E110" s="201"/>
      <c r="F110" s="85"/>
    </row>
    <row r="111" spans="1:6" ht="12.75">
      <c r="A111" s="306" t="s">
        <v>562</v>
      </c>
      <c r="B111" s="307"/>
      <c r="C111" s="307"/>
      <c r="D111" s="308"/>
      <c r="E111" s="201"/>
      <c r="F111" s="85"/>
    </row>
    <row r="112" spans="1:6" ht="12.75">
      <c r="A112" s="2" t="s">
        <v>563</v>
      </c>
      <c r="B112" s="185"/>
      <c r="C112" s="309"/>
      <c r="D112" s="311"/>
      <c r="E112" s="201"/>
      <c r="F112" s="85"/>
    </row>
    <row r="113" spans="1:6" ht="15.75" customHeight="1">
      <c r="A113" s="1"/>
      <c r="B113" s="185"/>
      <c r="C113" s="359"/>
      <c r="D113" s="331"/>
      <c r="E113" s="201"/>
      <c r="F113" s="85"/>
    </row>
    <row r="114" spans="1:6" ht="24.75" customHeight="1">
      <c r="A114" s="211" t="s">
        <v>632</v>
      </c>
      <c r="B114" s="185">
        <v>225</v>
      </c>
      <c r="C114" s="330" t="s">
        <v>113</v>
      </c>
      <c r="D114" s="331"/>
      <c r="E114" s="201">
        <v>150</v>
      </c>
      <c r="F114" s="85"/>
    </row>
    <row r="115" spans="1:6" ht="40.5" customHeight="1">
      <c r="A115" s="211" t="s">
        <v>632</v>
      </c>
      <c r="B115" s="185">
        <v>225</v>
      </c>
      <c r="C115" s="330" t="s">
        <v>565</v>
      </c>
      <c r="D115" s="348"/>
      <c r="E115" s="201">
        <v>200</v>
      </c>
      <c r="F115" s="85"/>
    </row>
    <row r="116" spans="1:6" ht="24.75" customHeight="1">
      <c r="A116" s="1" t="s">
        <v>564</v>
      </c>
      <c r="B116" s="185">
        <v>226</v>
      </c>
      <c r="C116" s="332" t="s">
        <v>566</v>
      </c>
      <c r="D116" s="338"/>
      <c r="E116" s="201">
        <v>56.3</v>
      </c>
      <c r="F116" s="85"/>
    </row>
    <row r="117" spans="1:6" ht="13.5" customHeight="1">
      <c r="A117" s="1" t="s">
        <v>633</v>
      </c>
      <c r="B117" s="185">
        <v>290</v>
      </c>
      <c r="C117" s="205"/>
      <c r="D117" s="206"/>
      <c r="E117" s="201"/>
      <c r="F117" s="85"/>
    </row>
    <row r="118" spans="1:6" ht="12.75" hidden="1">
      <c r="A118" s="1" t="s">
        <v>634</v>
      </c>
      <c r="B118" s="185">
        <v>310</v>
      </c>
      <c r="C118" s="300" t="s">
        <v>567</v>
      </c>
      <c r="D118" s="326"/>
      <c r="E118" s="201"/>
      <c r="F118" s="85"/>
    </row>
    <row r="119" spans="1:6" ht="12.75" hidden="1">
      <c r="A119" s="1" t="s">
        <v>635</v>
      </c>
      <c r="B119" s="185"/>
      <c r="C119" s="218" t="s">
        <v>85</v>
      </c>
      <c r="D119" s="218"/>
      <c r="E119" s="201"/>
      <c r="F119" s="85"/>
    </row>
    <row r="120" spans="1:6" ht="12.75" hidden="1">
      <c r="A120" s="1" t="s">
        <v>636</v>
      </c>
      <c r="B120" s="185"/>
      <c r="C120" s="218"/>
      <c r="D120" s="218"/>
      <c r="E120" s="201"/>
      <c r="F120" s="85"/>
    </row>
    <row r="121" spans="1:6" ht="15.75" customHeight="1">
      <c r="A121" s="1" t="s">
        <v>637</v>
      </c>
      <c r="B121" s="185">
        <v>340</v>
      </c>
      <c r="C121" s="300" t="s">
        <v>733</v>
      </c>
      <c r="D121" s="326"/>
      <c r="E121" s="201">
        <v>150</v>
      </c>
      <c r="F121" s="85"/>
    </row>
    <row r="122" spans="1:6" ht="12.75" hidden="1">
      <c r="A122" s="1"/>
      <c r="B122" s="185">
        <v>340</v>
      </c>
      <c r="C122" s="300" t="s">
        <v>569</v>
      </c>
      <c r="D122" s="326"/>
      <c r="E122" s="201"/>
      <c r="F122" s="85"/>
    </row>
    <row r="123" spans="1:6" ht="12.75">
      <c r="A123" s="1"/>
      <c r="B123" s="185"/>
      <c r="C123" s="362" t="s">
        <v>570</v>
      </c>
      <c r="D123" s="354"/>
      <c r="E123" s="201">
        <f>E114+E115+E116+E117+E121</f>
        <v>556.3</v>
      </c>
      <c r="F123" s="85"/>
    </row>
    <row r="124" spans="1:6" ht="12.75">
      <c r="A124" s="1"/>
      <c r="B124" s="185"/>
      <c r="C124" s="219"/>
      <c r="D124" s="213"/>
      <c r="E124" s="201"/>
      <c r="F124" s="85"/>
    </row>
    <row r="125" spans="1:6" ht="12.75">
      <c r="A125" s="2" t="s">
        <v>568</v>
      </c>
      <c r="B125" s="185"/>
      <c r="C125" s="300"/>
      <c r="D125" s="326"/>
      <c r="E125" s="201"/>
      <c r="F125" s="85"/>
    </row>
    <row r="126" spans="1:6" ht="12.75" customHeight="1">
      <c r="A126" s="2" t="s">
        <v>571</v>
      </c>
      <c r="B126" s="185"/>
      <c r="C126" s="335"/>
      <c r="D126" s="336"/>
      <c r="E126" s="201"/>
      <c r="F126" s="85"/>
    </row>
    <row r="127" spans="1:6" ht="14.25" customHeight="1">
      <c r="A127" s="2" t="s">
        <v>572</v>
      </c>
      <c r="B127" s="185"/>
      <c r="C127" s="318"/>
      <c r="D127" s="336"/>
      <c r="E127" s="201"/>
      <c r="F127" s="85"/>
    </row>
    <row r="128" spans="1:6" ht="14.25" customHeight="1">
      <c r="A128" s="2"/>
      <c r="B128" s="185"/>
      <c r="C128" s="229"/>
      <c r="D128" s="231"/>
      <c r="E128" s="201"/>
      <c r="F128" s="85"/>
    </row>
    <row r="129" spans="1:6" ht="12.75">
      <c r="A129" s="1" t="s">
        <v>573</v>
      </c>
      <c r="B129" s="185">
        <v>226</v>
      </c>
      <c r="C129" s="318" t="s">
        <v>574</v>
      </c>
      <c r="D129" s="336"/>
      <c r="E129" s="207">
        <v>248.8</v>
      </c>
      <c r="F129" s="85"/>
    </row>
    <row r="130" spans="1:6" ht="12.75">
      <c r="A130" s="1"/>
      <c r="B130" s="185"/>
      <c r="C130" s="346"/>
      <c r="D130" s="347"/>
      <c r="E130" s="201"/>
      <c r="F130" s="85"/>
    </row>
    <row r="131" spans="1:6" ht="14.25" customHeight="1">
      <c r="A131" s="306" t="s">
        <v>420</v>
      </c>
      <c r="B131" s="263"/>
      <c r="C131" s="263"/>
      <c r="D131" s="264"/>
      <c r="E131" s="201"/>
      <c r="F131" s="85"/>
    </row>
    <row r="132" spans="1:6" ht="12.75">
      <c r="A132" s="2" t="s">
        <v>736</v>
      </c>
      <c r="B132" s="185">
        <v>225</v>
      </c>
      <c r="C132" s="318" t="s">
        <v>575</v>
      </c>
      <c r="D132" s="336"/>
      <c r="E132" s="201">
        <v>675</v>
      </c>
      <c r="F132" s="85"/>
    </row>
    <row r="133" spans="1:6" ht="12.75">
      <c r="A133" s="1"/>
      <c r="B133" s="185">
        <v>225</v>
      </c>
      <c r="C133" s="318"/>
      <c r="D133" s="336"/>
      <c r="E133" s="201"/>
      <c r="F133" s="85"/>
    </row>
    <row r="134" spans="1:6" ht="12.75">
      <c r="A134" s="1"/>
      <c r="B134" s="185"/>
      <c r="C134" s="229"/>
      <c r="D134" s="231"/>
      <c r="E134" s="201"/>
      <c r="F134" s="85"/>
    </row>
    <row r="135" spans="1:6" ht="12.75">
      <c r="A135" s="1"/>
      <c r="B135" s="185">
        <v>225</v>
      </c>
      <c r="C135" s="229" t="s">
        <v>689</v>
      </c>
      <c r="D135" s="231"/>
      <c r="E135" s="201">
        <v>100</v>
      </c>
      <c r="F135" s="85"/>
    </row>
    <row r="136" spans="1:6" ht="12.75">
      <c r="A136" s="1"/>
      <c r="B136" s="185"/>
      <c r="C136" s="346"/>
      <c r="D136" s="347"/>
      <c r="E136" s="207">
        <f>E132+E133+E135</f>
        <v>775</v>
      </c>
      <c r="F136" s="85"/>
    </row>
    <row r="137" spans="1:6" ht="14.25" customHeight="1">
      <c r="A137" s="2" t="s">
        <v>422</v>
      </c>
      <c r="B137" s="185"/>
      <c r="C137" s="335"/>
      <c r="D137" s="336"/>
      <c r="E137" s="201"/>
      <c r="F137" s="85"/>
    </row>
    <row r="138" spans="1:6" ht="12.75" customHeight="1">
      <c r="A138" s="2" t="s">
        <v>576</v>
      </c>
      <c r="B138" s="185">
        <v>226</v>
      </c>
      <c r="C138" s="318" t="s">
        <v>577</v>
      </c>
      <c r="D138" s="336"/>
      <c r="E138" s="207">
        <f>E139+E140+E141</f>
        <v>170</v>
      </c>
      <c r="F138" s="85"/>
    </row>
    <row r="139" spans="1:6" ht="12.75" customHeight="1">
      <c r="A139" s="2"/>
      <c r="B139" s="185"/>
      <c r="C139" s="229" t="s">
        <v>671</v>
      </c>
      <c r="D139" s="231"/>
      <c r="E139" s="207">
        <v>70</v>
      </c>
      <c r="F139" s="85"/>
    </row>
    <row r="140" spans="1:6" ht="12.75" customHeight="1">
      <c r="A140" s="2"/>
      <c r="B140" s="185"/>
      <c r="C140" s="229" t="s">
        <v>670</v>
      </c>
      <c r="D140" s="231"/>
      <c r="E140" s="207">
        <v>100</v>
      </c>
      <c r="F140" s="85"/>
    </row>
    <row r="141" spans="1:6" ht="12.75">
      <c r="A141" s="1"/>
      <c r="B141" s="185"/>
      <c r="C141" s="346"/>
      <c r="D141" s="347"/>
      <c r="E141" s="201"/>
      <c r="F141" s="85"/>
    </row>
    <row r="142" spans="1:6" ht="12.75">
      <c r="A142" s="306" t="s">
        <v>424</v>
      </c>
      <c r="B142" s="263"/>
      <c r="C142" s="263"/>
      <c r="D142" s="264"/>
      <c r="E142" s="201"/>
      <c r="F142" s="85"/>
    </row>
    <row r="143" spans="1:6" ht="12.75">
      <c r="A143" s="198" t="s">
        <v>578</v>
      </c>
      <c r="B143" s="185">
        <v>226</v>
      </c>
      <c r="C143" s="318" t="s">
        <v>580</v>
      </c>
      <c r="D143" s="336"/>
      <c r="E143" s="201">
        <v>3</v>
      </c>
      <c r="F143" s="85"/>
    </row>
    <row r="144" spans="1:6" ht="12.75">
      <c r="A144" s="198" t="s">
        <v>578</v>
      </c>
      <c r="B144" s="185">
        <v>226</v>
      </c>
      <c r="C144" s="335" t="s">
        <v>82</v>
      </c>
      <c r="D144" s="336"/>
      <c r="E144" s="201">
        <v>100</v>
      </c>
      <c r="F144" s="85"/>
    </row>
    <row r="145" spans="1:6" ht="25.5" customHeight="1">
      <c r="A145" s="198" t="s">
        <v>578</v>
      </c>
      <c r="B145" s="185">
        <v>226</v>
      </c>
      <c r="C145" s="332" t="s">
        <v>470</v>
      </c>
      <c r="D145" s="338"/>
      <c r="E145" s="201">
        <v>70</v>
      </c>
      <c r="F145" s="85"/>
    </row>
    <row r="146" spans="1:6" ht="12.75">
      <c r="A146" s="1"/>
      <c r="B146" s="185"/>
      <c r="C146" s="346"/>
      <c r="D146" s="347"/>
      <c r="E146" s="207">
        <f>E143+E144+E145</f>
        <v>173</v>
      </c>
      <c r="F146" s="85"/>
    </row>
    <row r="147" spans="1:6" ht="12.75">
      <c r="A147" s="306" t="s">
        <v>426</v>
      </c>
      <c r="B147" s="263"/>
      <c r="C147" s="263"/>
      <c r="D147" s="264"/>
      <c r="E147" s="201"/>
      <c r="F147" s="85"/>
    </row>
    <row r="148" spans="1:6" ht="12.75">
      <c r="A148" s="2" t="s">
        <v>581</v>
      </c>
      <c r="B148" s="185"/>
      <c r="C148" s="314"/>
      <c r="D148" s="315"/>
      <c r="E148" s="201"/>
      <c r="F148" s="85"/>
    </row>
    <row r="149" spans="1:6" ht="12.75">
      <c r="A149" s="1" t="s">
        <v>582</v>
      </c>
      <c r="B149" s="185">
        <v>226</v>
      </c>
      <c r="C149" s="1" t="s">
        <v>583</v>
      </c>
      <c r="D149" s="1"/>
      <c r="E149" s="201">
        <f>E150+E151+E152+E153</f>
        <v>240</v>
      </c>
      <c r="F149" s="85"/>
    </row>
    <row r="150" spans="1:6" ht="12.75">
      <c r="A150" s="1"/>
      <c r="B150" s="185"/>
      <c r="C150" s="334"/>
      <c r="D150" s="326"/>
      <c r="E150" s="201"/>
      <c r="F150" s="85"/>
    </row>
    <row r="151" spans="1:6" ht="27.75" customHeight="1">
      <c r="A151" s="1"/>
      <c r="B151" s="185"/>
      <c r="C151" s="363" t="s">
        <v>584</v>
      </c>
      <c r="D151" s="364"/>
      <c r="E151" s="201">
        <v>100</v>
      </c>
      <c r="F151" s="85"/>
    </row>
    <row r="152" spans="1:6" ht="17.25" customHeight="1">
      <c r="A152" s="1"/>
      <c r="B152" s="185"/>
      <c r="C152" s="363" t="s">
        <v>585</v>
      </c>
      <c r="D152" s="364"/>
      <c r="E152" s="201">
        <v>100</v>
      </c>
      <c r="F152" s="85"/>
    </row>
    <row r="153" spans="1:6" ht="15.75" customHeight="1">
      <c r="A153" s="1"/>
      <c r="B153" s="185"/>
      <c r="C153" s="363" t="s">
        <v>586</v>
      </c>
      <c r="D153" s="365"/>
      <c r="E153" s="201">
        <v>40</v>
      </c>
      <c r="F153" s="85"/>
    </row>
    <row r="154" spans="1:6" ht="15.75" customHeight="1">
      <c r="A154" s="1"/>
      <c r="B154" s="185">
        <v>310</v>
      </c>
      <c r="C154" s="244" t="s">
        <v>732</v>
      </c>
      <c r="D154" s="245"/>
      <c r="E154" s="201">
        <v>500</v>
      </c>
      <c r="F154" s="85"/>
    </row>
    <row r="155" spans="1:6" ht="26.25" customHeight="1">
      <c r="A155" s="198"/>
      <c r="B155" s="185">
        <v>340</v>
      </c>
      <c r="C155" s="363" t="s">
        <v>587</v>
      </c>
      <c r="D155" s="364"/>
      <c r="E155" s="201">
        <v>40</v>
      </c>
      <c r="F155" s="85"/>
    </row>
    <row r="156" spans="1:6" ht="19.5" customHeight="1">
      <c r="A156" s="1"/>
      <c r="B156" s="185">
        <v>340</v>
      </c>
      <c r="C156" s="363" t="s">
        <v>588</v>
      </c>
      <c r="D156" s="365"/>
      <c r="E156" s="201">
        <v>15</v>
      </c>
      <c r="F156" s="85"/>
    </row>
    <row r="157" spans="1:6" ht="39.75" customHeight="1">
      <c r="A157" s="198" t="s">
        <v>638</v>
      </c>
      <c r="B157" s="185">
        <v>225</v>
      </c>
      <c r="C157" s="330" t="s">
        <v>579</v>
      </c>
      <c r="D157" s="331"/>
      <c r="E157" s="201">
        <v>50</v>
      </c>
      <c r="F157" s="85"/>
    </row>
    <row r="158" spans="1:6" ht="24.75" customHeight="1">
      <c r="A158" s="198"/>
      <c r="B158" s="185"/>
      <c r="C158" s="363"/>
      <c r="D158" s="365"/>
      <c r="E158" s="201"/>
      <c r="F158" s="85"/>
    </row>
    <row r="159" spans="1:6" ht="12.75">
      <c r="A159" s="1"/>
      <c r="B159" s="185"/>
      <c r="C159" s="314"/>
      <c r="D159" s="315"/>
      <c r="E159" s="207">
        <f>E149+E155+E156+E157+E158+E154</f>
        <v>845</v>
      </c>
      <c r="F159" s="85"/>
    </row>
    <row r="160" spans="1:6" ht="12.75">
      <c r="A160" s="1" t="s">
        <v>589</v>
      </c>
      <c r="B160" s="185"/>
      <c r="C160" s="306" t="s">
        <v>590</v>
      </c>
      <c r="D160" s="308"/>
      <c r="E160" s="207">
        <f>E129+E136+E138+E146+E159</f>
        <v>2211.8</v>
      </c>
      <c r="F160" s="85"/>
    </row>
    <row r="161" spans="1:6" ht="12.75">
      <c r="A161" s="199"/>
      <c r="B161" s="214"/>
      <c r="C161" s="195"/>
      <c r="D161" s="196"/>
      <c r="E161" s="207"/>
      <c r="F161" s="85"/>
    </row>
    <row r="162" spans="1:6" ht="12.75">
      <c r="A162" s="306" t="s">
        <v>591</v>
      </c>
      <c r="B162" s="263"/>
      <c r="C162" s="263"/>
      <c r="D162" s="264"/>
      <c r="E162" s="201"/>
      <c r="F162" s="85"/>
    </row>
    <row r="163" spans="1:6" ht="12.75">
      <c r="A163" s="2" t="s">
        <v>592</v>
      </c>
      <c r="B163" s="185"/>
      <c r="C163" s="309"/>
      <c r="D163" s="311"/>
      <c r="E163" s="201"/>
      <c r="F163" s="85"/>
    </row>
    <row r="164" spans="1:6" ht="12.75">
      <c r="A164" s="1" t="s">
        <v>593</v>
      </c>
      <c r="B164" s="185">
        <v>222</v>
      </c>
      <c r="C164" s="318" t="s">
        <v>594</v>
      </c>
      <c r="D164" s="336"/>
      <c r="E164" s="201">
        <v>8</v>
      </c>
      <c r="F164" s="85"/>
    </row>
    <row r="165" spans="1:6" ht="12.75" hidden="1">
      <c r="A165" s="1"/>
      <c r="B165" s="185"/>
      <c r="C165" s="1"/>
      <c r="D165" s="1"/>
      <c r="E165" s="201"/>
      <c r="F165" s="85"/>
    </row>
    <row r="166" spans="1:6" ht="12.75" hidden="1">
      <c r="A166" s="1"/>
      <c r="B166" s="185"/>
      <c r="C166" s="1"/>
      <c r="D166" s="1"/>
      <c r="E166" s="201"/>
      <c r="F166" s="85"/>
    </row>
    <row r="167" spans="1:6" ht="28.5" customHeight="1">
      <c r="A167" s="1"/>
      <c r="B167" s="185">
        <v>290</v>
      </c>
      <c r="C167" s="332" t="s">
        <v>595</v>
      </c>
      <c r="D167" s="333"/>
      <c r="E167" s="201">
        <v>25</v>
      </c>
      <c r="F167" s="85"/>
    </row>
    <row r="168" spans="1:6" ht="12.75" hidden="1">
      <c r="A168" s="1"/>
      <c r="B168" s="185"/>
      <c r="C168" s="1"/>
      <c r="D168" s="1"/>
      <c r="E168" s="201"/>
      <c r="F168" s="85"/>
    </row>
    <row r="169" spans="1:6" ht="12" customHeight="1">
      <c r="A169" s="1"/>
      <c r="B169" s="185"/>
      <c r="C169" s="306" t="s">
        <v>596</v>
      </c>
      <c r="D169" s="308"/>
      <c r="E169" s="207">
        <f>E164+E167</f>
        <v>33</v>
      </c>
      <c r="F169" s="85"/>
    </row>
    <row r="170" spans="1:6" ht="12.75" hidden="1">
      <c r="A170" s="1"/>
      <c r="B170" s="185"/>
      <c r="C170" s="1"/>
      <c r="D170" s="1"/>
      <c r="E170" s="201"/>
      <c r="F170" s="85"/>
    </row>
    <row r="171" spans="1:6" ht="12.75">
      <c r="A171" s="1"/>
      <c r="B171" s="185"/>
      <c r="C171" s="309"/>
      <c r="D171" s="311"/>
      <c r="E171" s="201"/>
      <c r="F171" s="85"/>
    </row>
    <row r="172" spans="1:6" ht="12.75">
      <c r="A172" s="2" t="s">
        <v>435</v>
      </c>
      <c r="B172" s="185"/>
      <c r="C172" s="309"/>
      <c r="D172" s="311"/>
      <c r="E172" s="201"/>
      <c r="F172" s="85"/>
    </row>
    <row r="173" spans="1:6" ht="12.75">
      <c r="A173" s="2" t="s">
        <v>597</v>
      </c>
      <c r="B173" s="185"/>
      <c r="C173" s="309"/>
      <c r="D173" s="311"/>
      <c r="E173" s="201"/>
      <c r="F173" s="85"/>
    </row>
    <row r="174" spans="1:6" ht="12.75">
      <c r="A174" s="1" t="s">
        <v>597</v>
      </c>
      <c r="B174" s="185">
        <v>211</v>
      </c>
      <c r="C174" s="316" t="s">
        <v>99</v>
      </c>
      <c r="D174" s="317"/>
      <c r="E174" s="201">
        <v>927</v>
      </c>
      <c r="F174" s="85"/>
    </row>
    <row r="175" spans="1:6" ht="12.75">
      <c r="A175" s="1"/>
      <c r="B175" s="185">
        <v>213</v>
      </c>
      <c r="C175" s="335" t="s">
        <v>8</v>
      </c>
      <c r="D175" s="336"/>
      <c r="E175" s="201">
        <v>279.95</v>
      </c>
      <c r="F175" s="85"/>
    </row>
    <row r="176" spans="1:6" ht="12.75">
      <c r="A176" s="2" t="s">
        <v>598</v>
      </c>
      <c r="B176" s="185"/>
      <c r="C176" s="309"/>
      <c r="D176" s="311"/>
      <c r="E176" s="207">
        <f>E174+E175</f>
        <v>1206.95</v>
      </c>
      <c r="F176" s="85"/>
    </row>
    <row r="177" spans="1:6" ht="12.75">
      <c r="A177" s="3" t="s">
        <v>599</v>
      </c>
      <c r="B177" s="185">
        <v>221</v>
      </c>
      <c r="C177" s="316" t="s">
        <v>124</v>
      </c>
      <c r="D177" s="311"/>
      <c r="E177" s="201">
        <f>E178+E179</f>
        <v>25</v>
      </c>
      <c r="F177" s="85"/>
    </row>
    <row r="178" spans="1:6" ht="12.75">
      <c r="A178" s="1">
        <v>242</v>
      </c>
      <c r="B178" s="185"/>
      <c r="C178" s="322" t="s">
        <v>600</v>
      </c>
      <c r="D178" s="327"/>
      <c r="E178" s="201">
        <v>7</v>
      </c>
      <c r="F178" s="85"/>
    </row>
    <row r="179" spans="1:6" ht="12.75">
      <c r="A179" s="1">
        <v>242</v>
      </c>
      <c r="B179" s="185"/>
      <c r="C179" s="322" t="s">
        <v>601</v>
      </c>
      <c r="D179" s="327"/>
      <c r="E179" s="201">
        <v>18</v>
      </c>
      <c r="F179" s="85"/>
    </row>
    <row r="180" spans="1:6" ht="12.75">
      <c r="A180" s="1">
        <v>244</v>
      </c>
      <c r="B180" s="185">
        <v>222</v>
      </c>
      <c r="C180" s="320" t="s">
        <v>602</v>
      </c>
      <c r="D180" s="321"/>
      <c r="E180" s="201">
        <v>44.5</v>
      </c>
      <c r="F180" s="85"/>
    </row>
    <row r="181" spans="1:6" ht="12.75">
      <c r="A181" s="1">
        <v>244</v>
      </c>
      <c r="B181" s="185">
        <v>223</v>
      </c>
      <c r="C181" s="366" t="s">
        <v>603</v>
      </c>
      <c r="D181" s="323"/>
      <c r="E181" s="201">
        <f>E182+E183</f>
        <v>20.6</v>
      </c>
      <c r="F181" s="85"/>
    </row>
    <row r="182" spans="1:6" ht="12.75">
      <c r="A182" s="1"/>
      <c r="B182" s="185"/>
      <c r="C182" s="322" t="s">
        <v>604</v>
      </c>
      <c r="D182" s="327"/>
      <c r="E182" s="201">
        <v>18.6</v>
      </c>
      <c r="F182" s="85"/>
    </row>
    <row r="183" spans="1:6" ht="12.75">
      <c r="A183" s="1"/>
      <c r="B183" s="185"/>
      <c r="C183" s="322" t="s">
        <v>605</v>
      </c>
      <c r="D183" s="327"/>
      <c r="E183" s="201">
        <v>2</v>
      </c>
      <c r="F183" s="85"/>
    </row>
    <row r="184" spans="1:6" ht="12.75">
      <c r="A184" s="1">
        <v>242</v>
      </c>
      <c r="B184" s="185">
        <v>226</v>
      </c>
      <c r="C184" s="322" t="s">
        <v>664</v>
      </c>
      <c r="D184" s="327"/>
      <c r="E184" s="201">
        <v>32</v>
      </c>
      <c r="F184" s="85"/>
    </row>
    <row r="185" spans="1:6" ht="12.75">
      <c r="A185" s="1">
        <v>244</v>
      </c>
      <c r="B185" s="185">
        <v>225</v>
      </c>
      <c r="C185" s="367" t="s">
        <v>666</v>
      </c>
      <c r="D185" s="368"/>
      <c r="E185" s="201">
        <v>34</v>
      </c>
      <c r="F185" s="85"/>
    </row>
    <row r="186" spans="1:6" ht="12.75" hidden="1">
      <c r="A186" s="1"/>
      <c r="B186" s="185"/>
      <c r="C186" s="221"/>
      <c r="D186" s="221"/>
      <c r="E186" s="201"/>
      <c r="F186" s="85"/>
    </row>
    <row r="187" spans="1:6" ht="12.75">
      <c r="A187" s="1">
        <v>244</v>
      </c>
      <c r="B187" s="185">
        <v>226</v>
      </c>
      <c r="C187" s="222" t="s">
        <v>665</v>
      </c>
      <c r="D187" s="209"/>
      <c r="E187" s="201">
        <v>50</v>
      </c>
      <c r="F187" s="85"/>
    </row>
    <row r="188" spans="1:6" ht="12.75">
      <c r="A188" s="1">
        <v>244</v>
      </c>
      <c r="B188" s="185">
        <v>310</v>
      </c>
      <c r="C188" s="322" t="s">
        <v>667</v>
      </c>
      <c r="D188" s="323"/>
      <c r="E188" s="201">
        <f>E190+E192</f>
        <v>118.5</v>
      </c>
      <c r="F188" s="85"/>
    </row>
    <row r="189" spans="1:6" ht="12.75" hidden="1">
      <c r="A189" s="1"/>
      <c r="B189" s="185"/>
      <c r="C189" s="221" t="s">
        <v>606</v>
      </c>
      <c r="D189" s="221"/>
      <c r="E189" s="201"/>
      <c r="F189" s="85"/>
    </row>
    <row r="190" spans="1:6" ht="12.75">
      <c r="A190" s="1"/>
      <c r="B190" s="185"/>
      <c r="C190" s="222" t="s">
        <v>668</v>
      </c>
      <c r="D190" s="209"/>
      <c r="E190" s="201">
        <v>58.5</v>
      </c>
      <c r="F190" s="85"/>
    </row>
    <row r="191" spans="1:6" ht="12.75">
      <c r="A191" s="1"/>
      <c r="B191" s="185"/>
      <c r="C191" s="222" t="s">
        <v>669</v>
      </c>
      <c r="D191" s="209"/>
      <c r="E191" s="201"/>
      <c r="F191" s="85"/>
    </row>
    <row r="192" spans="1:6" ht="12.75">
      <c r="A192" s="1">
        <v>244</v>
      </c>
      <c r="B192" s="185">
        <v>310</v>
      </c>
      <c r="C192" s="322" t="s">
        <v>640</v>
      </c>
      <c r="D192" s="264"/>
      <c r="E192" s="201">
        <v>60</v>
      </c>
      <c r="F192" s="85"/>
    </row>
    <row r="193" spans="1:6" ht="12.75">
      <c r="A193" s="1">
        <v>244</v>
      </c>
      <c r="B193" s="185">
        <v>340</v>
      </c>
      <c r="C193" s="366" t="s">
        <v>607</v>
      </c>
      <c r="D193" s="327"/>
      <c r="E193" s="201">
        <f>E196+E197+E198</f>
        <v>24.5</v>
      </c>
      <c r="F193" s="85"/>
    </row>
    <row r="194" spans="1:6" ht="12.75" customHeight="1" hidden="1">
      <c r="A194" s="1"/>
      <c r="B194" s="185"/>
      <c r="C194" s="220" t="s">
        <v>608</v>
      </c>
      <c r="D194" s="210"/>
      <c r="E194" s="201"/>
      <c r="F194" s="85"/>
    </row>
    <row r="195" spans="1:6" ht="12.75" customHeight="1" hidden="1">
      <c r="A195" s="1"/>
      <c r="B195" s="185"/>
      <c r="C195" s="369" t="s">
        <v>609</v>
      </c>
      <c r="D195" s="370"/>
      <c r="E195" s="201"/>
      <c r="F195" s="85"/>
    </row>
    <row r="196" spans="1:6" ht="12.75">
      <c r="A196" s="1"/>
      <c r="B196" s="185"/>
      <c r="C196" s="322" t="s">
        <v>610</v>
      </c>
      <c r="D196" s="323"/>
      <c r="E196" s="201">
        <v>12</v>
      </c>
      <c r="F196" s="85"/>
    </row>
    <row r="197" spans="1:6" ht="12.75">
      <c r="A197" s="1"/>
      <c r="B197" s="185"/>
      <c r="C197" s="322" t="s">
        <v>611</v>
      </c>
      <c r="D197" s="323"/>
      <c r="E197" s="201">
        <v>7.5</v>
      </c>
      <c r="F197" s="85"/>
    </row>
    <row r="198" spans="1:6" ht="27.75" customHeight="1">
      <c r="A198" s="1"/>
      <c r="B198" s="185"/>
      <c r="C198" s="371" t="s">
        <v>612</v>
      </c>
      <c r="D198" s="370"/>
      <c r="E198" s="201">
        <v>5</v>
      </c>
      <c r="F198" s="85"/>
    </row>
    <row r="199" spans="1:6" ht="12.75">
      <c r="A199" s="1"/>
      <c r="B199" s="185">
        <v>340</v>
      </c>
      <c r="C199" s="322" t="s">
        <v>663</v>
      </c>
      <c r="D199" s="323"/>
      <c r="E199" s="201">
        <f>E200+E201</f>
        <v>55</v>
      </c>
      <c r="F199" s="85"/>
    </row>
    <row r="200" spans="1:6" ht="12.75">
      <c r="A200" s="1"/>
      <c r="B200" s="185"/>
      <c r="C200" s="230" t="s">
        <v>662</v>
      </c>
      <c r="D200" s="210"/>
      <c r="E200" s="201">
        <v>1</v>
      </c>
      <c r="F200" s="85"/>
    </row>
    <row r="201" spans="1:6" ht="12.75">
      <c r="A201" s="1"/>
      <c r="B201" s="185"/>
      <c r="C201" s="322" t="s">
        <v>613</v>
      </c>
      <c r="D201" s="323"/>
      <c r="E201" s="201">
        <v>54</v>
      </c>
      <c r="F201" s="85"/>
    </row>
    <row r="202" spans="1:6" ht="12.75" hidden="1">
      <c r="A202" s="1"/>
      <c r="B202" s="185"/>
      <c r="C202" s="221"/>
      <c r="D202" s="221"/>
      <c r="E202" s="201"/>
      <c r="F202" s="85"/>
    </row>
    <row r="203" spans="1:6" ht="12.75">
      <c r="A203" s="3">
        <v>244</v>
      </c>
      <c r="B203" s="185">
        <v>226</v>
      </c>
      <c r="C203" s="366" t="s">
        <v>614</v>
      </c>
      <c r="D203" s="323"/>
      <c r="E203" s="201">
        <f>E204+E205+E206</f>
        <v>186</v>
      </c>
      <c r="F203" s="85"/>
    </row>
    <row r="204" spans="1:6" ht="12.75">
      <c r="A204" s="1"/>
      <c r="B204" s="185"/>
      <c r="C204" s="322" t="s">
        <v>615</v>
      </c>
      <c r="D204" s="323"/>
      <c r="E204" s="201">
        <v>111</v>
      </c>
      <c r="F204" s="85"/>
    </row>
    <row r="205" spans="1:6" ht="12.75">
      <c r="A205" s="1"/>
      <c r="B205" s="185"/>
      <c r="C205" s="322" t="s">
        <v>616</v>
      </c>
      <c r="D205" s="327"/>
      <c r="E205" s="201">
        <v>40</v>
      </c>
      <c r="F205" s="85"/>
    </row>
    <row r="206" spans="1:6" ht="12.75">
      <c r="A206" s="1"/>
      <c r="B206" s="185"/>
      <c r="C206" s="334" t="s">
        <v>617</v>
      </c>
      <c r="D206" s="326"/>
      <c r="E206" s="201">
        <v>35</v>
      </c>
      <c r="F206" s="85"/>
    </row>
    <row r="207" spans="1:6" ht="24" customHeight="1">
      <c r="A207" s="1">
        <v>244</v>
      </c>
      <c r="B207" s="185">
        <v>290</v>
      </c>
      <c r="C207" s="332" t="s">
        <v>618</v>
      </c>
      <c r="D207" s="333"/>
      <c r="E207" s="201">
        <v>146.3</v>
      </c>
      <c r="F207" s="85"/>
    </row>
    <row r="208" spans="1:6" ht="12.75">
      <c r="A208" s="2" t="s">
        <v>619</v>
      </c>
      <c r="B208" s="185"/>
      <c r="C208" s="309"/>
      <c r="D208" s="311"/>
      <c r="E208" s="201">
        <v>22.5</v>
      </c>
      <c r="F208" s="85"/>
    </row>
    <row r="209" spans="1:6" ht="12.75">
      <c r="A209" s="1" t="s">
        <v>620</v>
      </c>
      <c r="B209" s="185">
        <v>290</v>
      </c>
      <c r="C209" s="309" t="s">
        <v>521</v>
      </c>
      <c r="D209" s="311"/>
      <c r="E209" s="201">
        <v>22</v>
      </c>
      <c r="F209" s="85"/>
    </row>
    <row r="210" spans="1:6" ht="15" customHeight="1">
      <c r="A210" s="1" t="s">
        <v>621</v>
      </c>
      <c r="B210" s="185">
        <v>290</v>
      </c>
      <c r="C210" s="309" t="s">
        <v>523</v>
      </c>
      <c r="D210" s="311"/>
      <c r="E210" s="201">
        <v>0.5</v>
      </c>
      <c r="F210" s="85"/>
    </row>
    <row r="211" spans="1:6" ht="15" customHeight="1">
      <c r="A211" s="1"/>
      <c r="B211" s="185"/>
      <c r="C211" s="335"/>
      <c r="D211" s="264"/>
      <c r="E211" s="207">
        <f>E209+E210</f>
        <v>22.5</v>
      </c>
      <c r="F211" s="85"/>
    </row>
    <row r="212" spans="1:6" ht="12.75">
      <c r="A212" s="1"/>
      <c r="B212" s="185"/>
      <c r="C212" s="306" t="s">
        <v>622</v>
      </c>
      <c r="D212" s="308"/>
      <c r="E212" s="207">
        <f>E176+E177+E180+E181+E184+E185+E187+E188+E193+E199+E203+E207+E211</f>
        <v>1965.85</v>
      </c>
      <c r="F212" s="85"/>
    </row>
    <row r="213" spans="1:6" ht="12.75">
      <c r="A213" s="204" t="s">
        <v>442</v>
      </c>
      <c r="B213" s="185"/>
      <c r="C213" s="372"/>
      <c r="D213" s="373"/>
      <c r="E213" s="207"/>
      <c r="F213" s="85"/>
    </row>
    <row r="214" spans="1:6" ht="12.75">
      <c r="A214" s="239">
        <v>10030700500321</v>
      </c>
      <c r="B214" s="185"/>
      <c r="C214" s="372" t="s">
        <v>446</v>
      </c>
      <c r="D214" s="373"/>
      <c r="E214" s="207">
        <v>10</v>
      </c>
      <c r="F214" s="85"/>
    </row>
    <row r="215" spans="1:6" ht="12.75">
      <c r="A215" s="239">
        <v>10035058604314</v>
      </c>
      <c r="B215" s="185"/>
      <c r="C215" s="372" t="s">
        <v>706</v>
      </c>
      <c r="D215" s="373"/>
      <c r="E215" s="207">
        <v>10</v>
      </c>
      <c r="F215" s="85"/>
    </row>
    <row r="216" spans="1:6" ht="12.75">
      <c r="A216" s="239">
        <v>10035053300244</v>
      </c>
      <c r="B216" s="185"/>
      <c r="C216" s="372" t="s">
        <v>707</v>
      </c>
      <c r="D216" s="373"/>
      <c r="E216" s="207">
        <v>12</v>
      </c>
      <c r="F216" s="85"/>
    </row>
    <row r="217" spans="1:6" ht="12.75">
      <c r="A217" s="199"/>
      <c r="B217" s="214"/>
      <c r="C217" s="195"/>
      <c r="D217" s="196" t="s">
        <v>708</v>
      </c>
      <c r="E217" s="207">
        <f>E214+E215+E216</f>
        <v>32</v>
      </c>
      <c r="F217" s="85"/>
    </row>
    <row r="218" spans="1:6" ht="12.75">
      <c r="A218" s="306" t="s">
        <v>623</v>
      </c>
      <c r="B218" s="263"/>
      <c r="C218" s="263"/>
      <c r="D218" s="264"/>
      <c r="E218" s="201"/>
      <c r="F218" s="85"/>
    </row>
    <row r="219" spans="1:6" ht="12.75">
      <c r="A219" s="2" t="s">
        <v>624</v>
      </c>
      <c r="B219" s="185"/>
      <c r="C219" s="309"/>
      <c r="D219" s="311"/>
      <c r="E219" s="201"/>
      <c r="F219" s="85"/>
    </row>
    <row r="220" spans="1:6" ht="27" customHeight="1">
      <c r="A220" s="1" t="s">
        <v>625</v>
      </c>
      <c r="B220" s="185">
        <v>290</v>
      </c>
      <c r="C220" s="332" t="s">
        <v>626</v>
      </c>
      <c r="D220" s="376"/>
      <c r="E220" s="201">
        <v>15</v>
      </c>
      <c r="F220" s="85"/>
    </row>
    <row r="221" spans="1:6" ht="16.5" customHeight="1">
      <c r="A221" s="1"/>
      <c r="B221" s="185">
        <v>340</v>
      </c>
      <c r="C221" s="318" t="s">
        <v>114</v>
      </c>
      <c r="D221" s="379"/>
      <c r="E221" s="201">
        <v>20</v>
      </c>
      <c r="F221" s="85"/>
    </row>
    <row r="222" spans="1:6" ht="12.75">
      <c r="A222" s="1"/>
      <c r="B222" s="185"/>
      <c r="C222" s="306" t="s">
        <v>627</v>
      </c>
      <c r="D222" s="308"/>
      <c r="E222" s="207">
        <f>E220+E221</f>
        <v>35</v>
      </c>
      <c r="F222" s="85"/>
    </row>
    <row r="223" spans="1:6" ht="13.5" customHeight="1" hidden="1">
      <c r="A223" s="1"/>
      <c r="B223" s="185"/>
      <c r="C223" s="217"/>
      <c r="D223" s="216"/>
      <c r="E223" s="201" t="e">
        <f>#REF!-#REF!</f>
        <v>#REF!</v>
      </c>
      <c r="F223" s="85"/>
    </row>
    <row r="224" spans="1:6" ht="12.75" hidden="1">
      <c r="A224" s="1"/>
      <c r="B224" s="185"/>
      <c r="C224" s="217"/>
      <c r="D224" s="216"/>
      <c r="E224" s="201" t="e">
        <f>#REF!-#REF!</f>
        <v>#REF!</v>
      </c>
      <c r="F224" s="85"/>
    </row>
    <row r="225" spans="1:6" ht="12.75" hidden="1">
      <c r="A225" s="1" t="s">
        <v>464</v>
      </c>
      <c r="B225" s="185"/>
      <c r="C225" s="309"/>
      <c r="D225" s="311"/>
      <c r="E225" s="201" t="e">
        <f>#REF!-#REF!</f>
        <v>#REF!</v>
      </c>
      <c r="F225" s="85"/>
    </row>
    <row r="226" spans="1:6" ht="12.75" hidden="1">
      <c r="A226" s="223" t="s">
        <v>628</v>
      </c>
      <c r="B226" s="185">
        <v>251</v>
      </c>
      <c r="C226" s="335" t="s">
        <v>629</v>
      </c>
      <c r="D226" s="336"/>
      <c r="E226" s="201" t="e">
        <f>#REF!-#REF!</f>
        <v>#REF!</v>
      </c>
      <c r="F226" s="85"/>
    </row>
    <row r="227" spans="1:6" ht="12.75">
      <c r="A227" s="224"/>
      <c r="B227" s="214"/>
      <c r="C227" s="375"/>
      <c r="D227" s="264"/>
      <c r="E227" s="201"/>
      <c r="F227" s="85"/>
    </row>
    <row r="228" spans="1:6" ht="12.75">
      <c r="A228" s="374" t="s">
        <v>481</v>
      </c>
      <c r="B228" s="361"/>
      <c r="C228" s="361"/>
      <c r="D228" s="339"/>
      <c r="E228" s="201"/>
      <c r="F228" s="85"/>
    </row>
    <row r="229" spans="1:6" ht="12.75">
      <c r="A229" s="225" t="s">
        <v>630</v>
      </c>
      <c r="B229" s="185">
        <v>231</v>
      </c>
      <c r="C229" s="318" t="s">
        <v>476</v>
      </c>
      <c r="D229" s="264"/>
      <c r="E229" s="207"/>
      <c r="F229" s="85"/>
    </row>
    <row r="230" spans="1:6" ht="12.75">
      <c r="A230" s="225"/>
      <c r="B230" s="185"/>
      <c r="C230" s="318"/>
      <c r="D230" s="264"/>
      <c r="E230" s="207"/>
      <c r="F230" s="85"/>
    </row>
    <row r="231" spans="1:6" ht="15.75">
      <c r="A231" s="1"/>
      <c r="B231" s="185"/>
      <c r="C231" s="377" t="s">
        <v>631</v>
      </c>
      <c r="D231" s="378"/>
      <c r="E231" s="203">
        <f>E6+E56+E61+E64+E70+E96+E104+E123+E160+E169+E212+E222+E229+E78+E217</f>
        <v>9588.6</v>
      </c>
      <c r="F231" s="85"/>
    </row>
  </sheetData>
  <sheetProtection/>
  <mergeCells count="194">
    <mergeCell ref="C215:D215"/>
    <mergeCell ref="C216:D216"/>
    <mergeCell ref="C95:D95"/>
    <mergeCell ref="C157:D157"/>
    <mergeCell ref="C158:D158"/>
    <mergeCell ref="C231:D231"/>
    <mergeCell ref="C221:D221"/>
    <mergeCell ref="C222:D222"/>
    <mergeCell ref="C225:D225"/>
    <mergeCell ref="C226:D226"/>
    <mergeCell ref="A228:D228"/>
    <mergeCell ref="C229:D229"/>
    <mergeCell ref="C227:D227"/>
    <mergeCell ref="C230:D230"/>
    <mergeCell ref="C210:D210"/>
    <mergeCell ref="C211:D211"/>
    <mergeCell ref="C212:D212"/>
    <mergeCell ref="A218:D218"/>
    <mergeCell ref="C219:D219"/>
    <mergeCell ref="C220:D220"/>
    <mergeCell ref="C213:D213"/>
    <mergeCell ref="C214:D214"/>
    <mergeCell ref="C204:D204"/>
    <mergeCell ref="C205:D205"/>
    <mergeCell ref="C206:D206"/>
    <mergeCell ref="C207:D207"/>
    <mergeCell ref="C208:D208"/>
    <mergeCell ref="C209:D209"/>
    <mergeCell ref="C196:D196"/>
    <mergeCell ref="C197:D197"/>
    <mergeCell ref="C198:D198"/>
    <mergeCell ref="C199:D199"/>
    <mergeCell ref="C201:D201"/>
    <mergeCell ref="C203:D203"/>
    <mergeCell ref="C183:D183"/>
    <mergeCell ref="C184:D184"/>
    <mergeCell ref="C185:D185"/>
    <mergeCell ref="C188:D188"/>
    <mergeCell ref="C193:D193"/>
    <mergeCell ref="C195:D195"/>
    <mergeCell ref="C192:D192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0:D160"/>
    <mergeCell ref="A162:D162"/>
    <mergeCell ref="C163:D163"/>
    <mergeCell ref="C164:D164"/>
    <mergeCell ref="C167:D167"/>
    <mergeCell ref="C169:D169"/>
    <mergeCell ref="C152:D152"/>
    <mergeCell ref="C153:D153"/>
    <mergeCell ref="C155:D155"/>
    <mergeCell ref="C156:D156"/>
    <mergeCell ref="C159:D159"/>
    <mergeCell ref="C145:D145"/>
    <mergeCell ref="C146:D146"/>
    <mergeCell ref="A147:D147"/>
    <mergeCell ref="C148:D148"/>
    <mergeCell ref="C150:D150"/>
    <mergeCell ref="C151:D151"/>
    <mergeCell ref="C138:D138"/>
    <mergeCell ref="C141:D141"/>
    <mergeCell ref="A142:D142"/>
    <mergeCell ref="C143:D143"/>
    <mergeCell ref="C144:D144"/>
    <mergeCell ref="C130:D130"/>
    <mergeCell ref="A131:D131"/>
    <mergeCell ref="C132:D132"/>
    <mergeCell ref="C133:D133"/>
    <mergeCell ref="C136:D136"/>
    <mergeCell ref="C137:D137"/>
    <mergeCell ref="C122:D122"/>
    <mergeCell ref="C123:D123"/>
    <mergeCell ref="C125:D125"/>
    <mergeCell ref="C126:D126"/>
    <mergeCell ref="C127:D127"/>
    <mergeCell ref="C129:D129"/>
    <mergeCell ref="C113:D113"/>
    <mergeCell ref="C114:D114"/>
    <mergeCell ref="C115:D115"/>
    <mergeCell ref="C116:D116"/>
    <mergeCell ref="C118:D118"/>
    <mergeCell ref="C121:D121"/>
    <mergeCell ref="A106:D106"/>
    <mergeCell ref="C107:D107"/>
    <mergeCell ref="C108:D108"/>
    <mergeCell ref="B110:D110"/>
    <mergeCell ref="A111:D111"/>
    <mergeCell ref="C112:D112"/>
    <mergeCell ref="C96:D96"/>
    <mergeCell ref="C99:D99"/>
    <mergeCell ref="C100:D100"/>
    <mergeCell ref="C101:D101"/>
    <mergeCell ref="C104:D104"/>
    <mergeCell ref="C105:D105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7:D87"/>
    <mergeCell ref="C88:D88"/>
    <mergeCell ref="C77:D77"/>
    <mergeCell ref="C78:D78"/>
    <mergeCell ref="A80:B80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A68:B68"/>
    <mergeCell ref="C69:D69"/>
    <mergeCell ref="C70:D70"/>
    <mergeCell ref="C59:D59"/>
    <mergeCell ref="C60:D60"/>
    <mergeCell ref="C61:D61"/>
    <mergeCell ref="A62:D62"/>
    <mergeCell ref="C63:D63"/>
    <mergeCell ref="C64:D64"/>
    <mergeCell ref="C52:D52"/>
    <mergeCell ref="C53:D53"/>
    <mergeCell ref="C54:D54"/>
    <mergeCell ref="C56:D56"/>
    <mergeCell ref="C57:D57"/>
    <mergeCell ref="A58:B58"/>
    <mergeCell ref="C58:D58"/>
    <mergeCell ref="C46:D46"/>
    <mergeCell ref="C47:D47"/>
    <mergeCell ref="C48:D48"/>
    <mergeCell ref="C49:D49"/>
    <mergeCell ref="C50:D50"/>
    <mergeCell ref="C51:D51"/>
    <mergeCell ref="C36:D36"/>
    <mergeCell ref="C40:D40"/>
    <mergeCell ref="C41:D41"/>
    <mergeCell ref="C42:D42"/>
    <mergeCell ref="C43:D43"/>
    <mergeCell ref="C44:D44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1:D11"/>
    <mergeCell ref="C12:D12"/>
    <mergeCell ref="A1:E1"/>
    <mergeCell ref="A2:B2"/>
    <mergeCell ref="C2:D2"/>
    <mergeCell ref="A3:D3"/>
    <mergeCell ref="B4:D4"/>
    <mergeCell ref="C5:D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3">
      <selection activeCell="A2" sqref="A2:C2"/>
    </sheetView>
  </sheetViews>
  <sheetFormatPr defaultColWidth="9.140625" defaultRowHeight="12.75"/>
  <cols>
    <col min="1" max="1" width="9.421875" style="0" customWidth="1"/>
    <col min="2" max="2" width="20.28125" style="0" customWidth="1"/>
    <col min="3" max="3" width="59.00390625" style="0" customWidth="1"/>
  </cols>
  <sheetData>
    <row r="1" spans="1:3" ht="60.75" customHeight="1">
      <c r="A1" s="27"/>
      <c r="B1" s="28"/>
      <c r="C1" s="28" t="s">
        <v>685</v>
      </c>
    </row>
    <row r="2" spans="1:3" ht="39.75" customHeight="1">
      <c r="A2" s="249" t="s">
        <v>130</v>
      </c>
      <c r="B2" s="249"/>
      <c r="C2" s="249"/>
    </row>
    <row r="3" spans="1:3" ht="15" customHeight="1">
      <c r="A3" s="29"/>
      <c r="B3" s="30"/>
      <c r="C3" s="31" t="s">
        <v>131</v>
      </c>
    </row>
    <row r="4" spans="1:3" ht="37.5" customHeight="1">
      <c r="A4" s="250" t="s">
        <v>132</v>
      </c>
      <c r="B4" s="251"/>
      <c r="C4" s="252" t="s">
        <v>133</v>
      </c>
    </row>
    <row r="5" spans="1:3" ht="106.5" customHeight="1">
      <c r="A5" s="32" t="s">
        <v>134</v>
      </c>
      <c r="B5" s="32" t="s">
        <v>135</v>
      </c>
      <c r="C5" s="253"/>
    </row>
    <row r="6" spans="1:3" ht="14.25" customHeight="1">
      <c r="A6" s="33">
        <v>1</v>
      </c>
      <c r="B6" s="34">
        <v>2</v>
      </c>
      <c r="C6" s="35">
        <v>3</v>
      </c>
    </row>
    <row r="7" spans="1:3" ht="16.5" customHeight="1">
      <c r="A7" s="36"/>
      <c r="B7" s="37"/>
      <c r="C7" s="38" t="s">
        <v>136</v>
      </c>
    </row>
    <row r="8" spans="1:3" ht="30.75" customHeight="1">
      <c r="A8" s="39" t="s">
        <v>137</v>
      </c>
      <c r="B8" s="40" t="s">
        <v>138</v>
      </c>
      <c r="C8" s="41" t="s">
        <v>139</v>
      </c>
    </row>
    <row r="9" spans="1:3" ht="18.75" customHeight="1">
      <c r="A9" s="42"/>
      <c r="B9" s="43"/>
      <c r="C9" s="44" t="s">
        <v>140</v>
      </c>
    </row>
    <row r="10" spans="1:3" ht="44.25" customHeight="1">
      <c r="A10" s="39" t="s">
        <v>141</v>
      </c>
      <c r="B10" s="40" t="s">
        <v>142</v>
      </c>
      <c r="C10" s="41" t="s">
        <v>143</v>
      </c>
    </row>
    <row r="11" spans="1:3" ht="15.75" customHeight="1">
      <c r="A11" s="45"/>
      <c r="B11" s="43"/>
      <c r="C11" s="38" t="s">
        <v>144</v>
      </c>
    </row>
    <row r="12" spans="1:3" ht="35.25" customHeight="1">
      <c r="A12" s="39" t="s">
        <v>145</v>
      </c>
      <c r="B12" s="40" t="s">
        <v>146</v>
      </c>
      <c r="C12" s="41" t="s">
        <v>147</v>
      </c>
    </row>
    <row r="13" spans="1:9" ht="36" customHeight="1">
      <c r="A13" s="39" t="s">
        <v>145</v>
      </c>
      <c r="B13" s="40" t="s">
        <v>148</v>
      </c>
      <c r="C13" s="41" t="s">
        <v>149</v>
      </c>
      <c r="I13" s="46"/>
    </row>
    <row r="14" spans="1:3" ht="24">
      <c r="A14" s="47" t="s">
        <v>145</v>
      </c>
      <c r="B14" s="32" t="s">
        <v>138</v>
      </c>
      <c r="C14" s="41" t="s">
        <v>139</v>
      </c>
    </row>
    <row r="15" spans="1:3" ht="48">
      <c r="A15" s="48"/>
      <c r="B15" s="49"/>
      <c r="C15" s="50" t="s">
        <v>150</v>
      </c>
    </row>
    <row r="16" spans="1:3" ht="24">
      <c r="A16" s="51">
        <v>802</v>
      </c>
      <c r="B16" s="52" t="s">
        <v>138</v>
      </c>
      <c r="C16" s="41" t="s">
        <v>139</v>
      </c>
    </row>
    <row r="17" spans="1:3" ht="12.75">
      <c r="A17" s="51">
        <v>802</v>
      </c>
      <c r="B17" s="52" t="s">
        <v>151</v>
      </c>
      <c r="C17" s="41" t="s">
        <v>152</v>
      </c>
    </row>
    <row r="18" spans="1:3" ht="67.5" customHeight="1">
      <c r="A18" s="51">
        <v>802</v>
      </c>
      <c r="B18" s="53" t="s">
        <v>153</v>
      </c>
      <c r="C18" s="54" t="s">
        <v>154</v>
      </c>
    </row>
  </sheetData>
  <sheetProtection/>
  <mergeCells count="3">
    <mergeCell ref="A2:C2"/>
    <mergeCell ref="A4:B4"/>
    <mergeCell ref="C4:C5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6">
      <selection activeCell="A2" sqref="A2:C2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65.8515625" style="0" customWidth="1"/>
  </cols>
  <sheetData>
    <row r="1" spans="1:3" ht="23.25" customHeight="1">
      <c r="A1" s="55"/>
      <c r="B1" s="254" t="s">
        <v>678</v>
      </c>
      <c r="C1" s="254"/>
    </row>
    <row r="2" spans="1:3" ht="22.5" customHeight="1">
      <c r="A2" s="255" t="s">
        <v>155</v>
      </c>
      <c r="B2" s="255"/>
      <c r="C2" s="255"/>
    </row>
    <row r="3" spans="1:3" ht="3" customHeight="1">
      <c r="A3" s="56"/>
      <c r="B3" s="57"/>
      <c r="C3" s="58" t="s">
        <v>131</v>
      </c>
    </row>
    <row r="4" spans="1:3" ht="24" customHeight="1">
      <c r="A4" s="256" t="s">
        <v>132</v>
      </c>
      <c r="B4" s="257"/>
      <c r="C4" s="258" t="s">
        <v>156</v>
      </c>
    </row>
    <row r="5" spans="1:3" ht="66.75" customHeight="1">
      <c r="A5" s="59" t="s">
        <v>157</v>
      </c>
      <c r="B5" s="59" t="s">
        <v>135</v>
      </c>
      <c r="C5" s="259"/>
    </row>
    <row r="6" spans="1:3" ht="9" customHeight="1">
      <c r="A6" s="60">
        <v>1</v>
      </c>
      <c r="B6" s="61">
        <v>2</v>
      </c>
      <c r="C6" s="62">
        <v>3</v>
      </c>
    </row>
    <row r="7" spans="1:3" ht="15" customHeight="1">
      <c r="A7" s="63"/>
      <c r="B7" s="64"/>
      <c r="C7" s="65" t="s">
        <v>158</v>
      </c>
    </row>
    <row r="8" spans="1:3" ht="33.75" customHeight="1">
      <c r="A8" s="66">
        <v>802</v>
      </c>
      <c r="B8" s="64" t="s">
        <v>159</v>
      </c>
      <c r="C8" s="67" t="s">
        <v>160</v>
      </c>
    </row>
    <row r="9" spans="1:3" ht="21.75" customHeight="1">
      <c r="A9" s="68">
        <v>802</v>
      </c>
      <c r="B9" s="68" t="s">
        <v>161</v>
      </c>
      <c r="C9" s="67" t="s">
        <v>162</v>
      </c>
    </row>
    <row r="10" spans="1:3" ht="21.75" customHeight="1">
      <c r="A10" s="68">
        <v>802</v>
      </c>
      <c r="B10" s="68" t="s">
        <v>163</v>
      </c>
      <c r="C10" s="69" t="s">
        <v>164</v>
      </c>
    </row>
    <row r="11" spans="1:3" ht="21.75" customHeight="1">
      <c r="A11" s="70">
        <v>802</v>
      </c>
      <c r="B11" s="68" t="s">
        <v>165</v>
      </c>
      <c r="C11" s="69" t="s">
        <v>166</v>
      </c>
    </row>
    <row r="12" spans="1:3" ht="21.75" customHeight="1">
      <c r="A12" s="70">
        <v>802</v>
      </c>
      <c r="B12" s="68" t="s">
        <v>167</v>
      </c>
      <c r="C12" s="71" t="s">
        <v>168</v>
      </c>
    </row>
    <row r="13" spans="1:3" ht="12" customHeight="1">
      <c r="A13" s="70">
        <v>802</v>
      </c>
      <c r="B13" s="68" t="s">
        <v>151</v>
      </c>
      <c r="C13" s="69" t="s">
        <v>169</v>
      </c>
    </row>
    <row r="14" spans="1:3" ht="11.25" customHeight="1">
      <c r="A14" s="70">
        <v>802</v>
      </c>
      <c r="B14" s="68" t="s">
        <v>170</v>
      </c>
      <c r="C14" s="72" t="s">
        <v>171</v>
      </c>
    </row>
    <row r="15" spans="1:3" ht="22.5">
      <c r="A15" s="68">
        <v>802</v>
      </c>
      <c r="B15" s="68" t="s">
        <v>172</v>
      </c>
      <c r="C15" s="71" t="s">
        <v>173</v>
      </c>
    </row>
    <row r="16" spans="1:3" ht="12.75">
      <c r="A16" s="68">
        <v>802</v>
      </c>
      <c r="B16" s="68" t="s">
        <v>174</v>
      </c>
      <c r="C16" s="71" t="s">
        <v>175</v>
      </c>
    </row>
    <row r="17" spans="1:3" ht="12.75">
      <c r="A17" s="68">
        <v>802</v>
      </c>
      <c r="B17" s="68" t="s">
        <v>176</v>
      </c>
      <c r="C17" s="71" t="s">
        <v>177</v>
      </c>
    </row>
    <row r="18" spans="1:3" ht="22.5">
      <c r="A18" s="68">
        <v>802</v>
      </c>
      <c r="B18" s="68" t="s">
        <v>178</v>
      </c>
      <c r="C18" s="71" t="s">
        <v>179</v>
      </c>
    </row>
    <row r="19" spans="1:3" ht="22.5">
      <c r="A19" s="68">
        <v>802</v>
      </c>
      <c r="B19" s="68" t="s">
        <v>180</v>
      </c>
      <c r="C19" s="71" t="s">
        <v>181</v>
      </c>
    </row>
    <row r="20" spans="1:3" ht="22.5">
      <c r="A20" s="68">
        <v>802</v>
      </c>
      <c r="B20" s="68" t="s">
        <v>182</v>
      </c>
      <c r="C20" s="71" t="s">
        <v>183</v>
      </c>
    </row>
    <row r="21" spans="1:3" ht="33.75">
      <c r="A21" s="68">
        <v>802</v>
      </c>
      <c r="B21" s="73" t="s">
        <v>184</v>
      </c>
      <c r="C21" s="71" t="s">
        <v>185</v>
      </c>
    </row>
    <row r="22" spans="1:3" ht="33.75">
      <c r="A22" s="68">
        <v>802</v>
      </c>
      <c r="B22" s="73" t="s">
        <v>186</v>
      </c>
      <c r="C22" s="71" t="s">
        <v>187</v>
      </c>
    </row>
    <row r="23" spans="1:3" ht="23.25" customHeight="1">
      <c r="A23" s="74"/>
      <c r="B23" s="68"/>
      <c r="C23" s="75" t="s">
        <v>188</v>
      </c>
    </row>
    <row r="24" spans="1:3" ht="45.75" customHeight="1">
      <c r="A24" s="68">
        <v>917</v>
      </c>
      <c r="B24" s="76" t="s">
        <v>189</v>
      </c>
      <c r="C24" s="77" t="s">
        <v>190</v>
      </c>
    </row>
    <row r="25" spans="1:3" ht="35.25" customHeight="1">
      <c r="A25" s="68">
        <v>917</v>
      </c>
      <c r="B25" s="76" t="s">
        <v>191</v>
      </c>
      <c r="C25" s="78" t="s">
        <v>192</v>
      </c>
    </row>
    <row r="26" spans="1:3" ht="34.5" customHeight="1">
      <c r="A26" s="68">
        <v>917</v>
      </c>
      <c r="B26" s="76" t="s">
        <v>193</v>
      </c>
      <c r="C26" s="78" t="s">
        <v>194</v>
      </c>
    </row>
    <row r="27" spans="1:3" ht="48" customHeight="1">
      <c r="A27" s="64">
        <v>917</v>
      </c>
      <c r="B27" s="79" t="s">
        <v>195</v>
      </c>
      <c r="C27" s="78" t="s">
        <v>196</v>
      </c>
    </row>
    <row r="28" spans="1:3" ht="47.25" customHeight="1">
      <c r="A28" s="64">
        <v>917</v>
      </c>
      <c r="B28" s="79" t="s">
        <v>197</v>
      </c>
      <c r="C28" s="78" t="s">
        <v>198</v>
      </c>
    </row>
    <row r="29" spans="1:3" ht="22.5" customHeight="1">
      <c r="A29" s="64">
        <v>917</v>
      </c>
      <c r="B29" s="80" t="s">
        <v>199</v>
      </c>
      <c r="C29" s="78" t="s">
        <v>200</v>
      </c>
    </row>
    <row r="30" spans="1:3" ht="34.5" customHeight="1">
      <c r="A30" s="80"/>
      <c r="B30" s="80"/>
      <c r="C30" s="81" t="s">
        <v>201</v>
      </c>
    </row>
    <row r="31" spans="1:3" ht="22.5" customHeight="1">
      <c r="A31" s="64" t="s">
        <v>202</v>
      </c>
      <c r="B31" s="80" t="s">
        <v>138</v>
      </c>
      <c r="C31" s="78" t="s">
        <v>203</v>
      </c>
    </row>
    <row r="32" spans="1:3" ht="46.5" customHeight="1">
      <c r="A32" s="64" t="s">
        <v>202</v>
      </c>
      <c r="B32" s="79" t="s">
        <v>153</v>
      </c>
      <c r="C32" s="78" t="s">
        <v>204</v>
      </c>
    </row>
    <row r="33" spans="1:3" ht="23.25" customHeight="1">
      <c r="A33" s="82" t="s">
        <v>202</v>
      </c>
      <c r="B33" s="79" t="s">
        <v>151</v>
      </c>
      <c r="C33" s="78" t="s">
        <v>169</v>
      </c>
    </row>
    <row r="34" spans="1:3" ht="11.25" customHeight="1">
      <c r="A34" s="82" t="s">
        <v>202</v>
      </c>
      <c r="B34" s="80" t="s">
        <v>205</v>
      </c>
      <c r="C34" s="78" t="s">
        <v>171</v>
      </c>
    </row>
  </sheetData>
  <sheetProtection/>
  <mergeCells count="4">
    <mergeCell ref="B1:C1"/>
    <mergeCell ref="A2:C2"/>
    <mergeCell ref="A4:B4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:F2"/>
    </sheetView>
  </sheetViews>
  <sheetFormatPr defaultColWidth="9.140625" defaultRowHeight="12.75"/>
  <cols>
    <col min="3" max="3" width="29.00390625" style="0" customWidth="1"/>
    <col min="4" max="4" width="9.57421875" style="0" customWidth="1"/>
    <col min="7" max="7" width="11.140625" style="0" customWidth="1"/>
    <col min="10" max="10" width="10.28125" style="0" customWidth="1"/>
    <col min="11" max="11" width="9.140625" style="0" hidden="1" customWidth="1"/>
  </cols>
  <sheetData>
    <row r="1" spans="4:8" ht="47.25" customHeight="1">
      <c r="D1" s="254" t="s">
        <v>679</v>
      </c>
      <c r="E1" s="265"/>
      <c r="F1" s="265"/>
      <c r="G1" s="265"/>
      <c r="H1" s="83"/>
    </row>
    <row r="2" spans="1:6" ht="27" customHeight="1">
      <c r="A2" s="266" t="s">
        <v>206</v>
      </c>
      <c r="B2" s="265"/>
      <c r="C2" s="265"/>
      <c r="D2" s="265"/>
      <c r="E2" s="265"/>
      <c r="F2" s="265"/>
    </row>
    <row r="4" spans="1:7" ht="82.5" customHeight="1">
      <c r="A4" s="267" t="s">
        <v>207</v>
      </c>
      <c r="B4" s="267"/>
      <c r="C4" s="267"/>
      <c r="D4" s="267"/>
      <c r="E4" s="268" t="s">
        <v>208</v>
      </c>
      <c r="F4" s="269"/>
      <c r="G4" s="270"/>
    </row>
    <row r="5" spans="1:7" ht="21.75" customHeight="1">
      <c r="A5" s="267"/>
      <c r="B5" s="267"/>
      <c r="C5" s="267"/>
      <c r="D5" s="267"/>
      <c r="E5" s="271" t="s">
        <v>209</v>
      </c>
      <c r="F5" s="271"/>
      <c r="G5" s="271"/>
    </row>
    <row r="6" spans="1:7" ht="15.75" customHeight="1">
      <c r="A6" s="260">
        <v>1</v>
      </c>
      <c r="B6" s="260"/>
      <c r="C6" s="260"/>
      <c r="D6" s="260"/>
      <c r="E6" s="260">
        <v>2</v>
      </c>
      <c r="F6" s="260"/>
      <c r="G6" s="260"/>
    </row>
    <row r="7" spans="1:7" ht="12.75">
      <c r="A7" s="84" t="s">
        <v>210</v>
      </c>
      <c r="B7" s="84"/>
      <c r="C7" s="84"/>
      <c r="D7" s="84"/>
      <c r="E7" s="261"/>
      <c r="F7" s="261"/>
      <c r="G7" s="261"/>
    </row>
    <row r="8" spans="1:7" ht="12.75">
      <c r="A8" s="262" t="s">
        <v>152</v>
      </c>
      <c r="B8" s="263"/>
      <c r="C8" s="263"/>
      <c r="D8" s="264"/>
      <c r="E8" s="261">
        <v>100</v>
      </c>
      <c r="F8" s="261"/>
      <c r="G8" s="261"/>
    </row>
    <row r="9" spans="1:7" ht="12.75">
      <c r="A9" s="85" t="s">
        <v>171</v>
      </c>
      <c r="B9" s="85"/>
      <c r="C9" s="85"/>
      <c r="D9" s="85"/>
      <c r="E9" s="261">
        <v>100</v>
      </c>
      <c r="F9" s="261"/>
      <c r="G9" s="261"/>
    </row>
  </sheetData>
  <sheetProtection/>
  <mergeCells count="11">
    <mergeCell ref="D1:G1"/>
    <mergeCell ref="A2:F2"/>
    <mergeCell ref="A4:D5"/>
    <mergeCell ref="E4:G4"/>
    <mergeCell ref="E5:G5"/>
    <mergeCell ref="A6:D6"/>
    <mergeCell ref="E6:G6"/>
    <mergeCell ref="E7:G7"/>
    <mergeCell ref="A8:D8"/>
    <mergeCell ref="E8:G8"/>
    <mergeCell ref="E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1" width="62.421875" style="107" customWidth="1"/>
    <col min="2" max="2" width="42.28125" style="87" customWidth="1"/>
    <col min="3" max="3" width="29.7109375" style="88" customWidth="1"/>
  </cols>
  <sheetData>
    <row r="2" ht="20.25">
      <c r="A2" s="86"/>
    </row>
    <row r="3" spans="1:3" ht="55.5" customHeight="1">
      <c r="A3" s="89"/>
      <c r="B3" s="272" t="s">
        <v>680</v>
      </c>
      <c r="C3" s="272"/>
    </row>
    <row r="4" spans="1:3" ht="97.5" customHeight="1">
      <c r="A4" s="273" t="s">
        <v>681</v>
      </c>
      <c r="B4" s="273"/>
      <c r="C4" s="273"/>
    </row>
    <row r="5" spans="1:3" ht="9" customHeight="1">
      <c r="A5" s="90"/>
      <c r="C5" s="91" t="s">
        <v>131</v>
      </c>
    </row>
    <row r="6" spans="1:3" ht="47.25" customHeight="1">
      <c r="A6" s="92" t="s">
        <v>211</v>
      </c>
      <c r="B6" s="93" t="s">
        <v>212</v>
      </c>
      <c r="C6" s="94" t="s">
        <v>213</v>
      </c>
    </row>
    <row r="7" spans="1:3" s="95" customFormat="1" ht="18" customHeight="1">
      <c r="A7" s="92">
        <v>1</v>
      </c>
      <c r="B7" s="92">
        <v>2</v>
      </c>
      <c r="C7" s="94">
        <v>3</v>
      </c>
    </row>
    <row r="8" spans="1:3" s="99" customFormat="1" ht="15.75">
      <c r="A8" s="96" t="s">
        <v>214</v>
      </c>
      <c r="B8" s="97" t="s">
        <v>215</v>
      </c>
      <c r="C8" s="98"/>
    </row>
    <row r="9" spans="1:3" ht="123.75" customHeight="1">
      <c r="A9" s="100" t="s">
        <v>216</v>
      </c>
      <c r="B9" s="101" t="s">
        <v>217</v>
      </c>
      <c r="C9" s="98">
        <v>10</v>
      </c>
    </row>
    <row r="10" spans="1:3" ht="58.5" customHeight="1">
      <c r="A10" s="102" t="s">
        <v>218</v>
      </c>
      <c r="B10" s="101" t="s">
        <v>219</v>
      </c>
      <c r="C10" s="98">
        <v>10</v>
      </c>
    </row>
    <row r="11" spans="1:3" ht="115.5" customHeight="1">
      <c r="A11" s="100" t="s">
        <v>220</v>
      </c>
      <c r="B11" s="101" t="s">
        <v>221</v>
      </c>
      <c r="C11" s="98">
        <v>10</v>
      </c>
    </row>
    <row r="12" spans="1:3" ht="21.75" customHeight="1">
      <c r="A12" s="103" t="s">
        <v>222</v>
      </c>
      <c r="B12" s="92" t="s">
        <v>223</v>
      </c>
      <c r="C12" s="98"/>
    </row>
    <row r="13" spans="1:3" s="104" customFormat="1" ht="57.75" customHeight="1">
      <c r="A13" s="96" t="s">
        <v>224</v>
      </c>
      <c r="B13" s="101" t="s">
        <v>225</v>
      </c>
      <c r="C13" s="98">
        <v>100</v>
      </c>
    </row>
    <row r="14" spans="1:3" s="99" customFormat="1" ht="24" customHeight="1">
      <c r="A14" s="96" t="s">
        <v>226</v>
      </c>
      <c r="B14" s="92" t="s">
        <v>227</v>
      </c>
      <c r="C14" s="98"/>
    </row>
    <row r="15" spans="1:3" s="104" customFormat="1" ht="93" customHeight="1">
      <c r="A15" s="100" t="s">
        <v>228</v>
      </c>
      <c r="B15" s="101" t="s">
        <v>229</v>
      </c>
      <c r="C15" s="98">
        <v>100</v>
      </c>
    </row>
    <row r="16" spans="1:3" s="104" customFormat="1" ht="96" customHeight="1">
      <c r="A16" s="100" t="s">
        <v>230</v>
      </c>
      <c r="B16" s="101" t="s">
        <v>231</v>
      </c>
      <c r="C16" s="98">
        <v>100</v>
      </c>
    </row>
    <row r="17" spans="1:3" ht="47.25">
      <c r="A17" s="105" t="s">
        <v>232</v>
      </c>
      <c r="B17" s="92" t="s">
        <v>233</v>
      </c>
      <c r="C17" s="94">
        <v>50</v>
      </c>
    </row>
    <row r="18" spans="1:3" ht="75.75">
      <c r="A18" s="100" t="s">
        <v>234</v>
      </c>
      <c r="B18" s="101" t="s">
        <v>235</v>
      </c>
      <c r="C18" s="97">
        <v>50</v>
      </c>
    </row>
    <row r="19" spans="1:3" ht="90.75">
      <c r="A19" s="100" t="s">
        <v>236</v>
      </c>
      <c r="B19" s="101" t="s">
        <v>189</v>
      </c>
      <c r="C19" s="97">
        <v>50</v>
      </c>
    </row>
    <row r="20" spans="1:3" s="99" customFormat="1" ht="34.5" customHeight="1">
      <c r="A20" s="96" t="s">
        <v>237</v>
      </c>
      <c r="B20" s="92" t="s">
        <v>238</v>
      </c>
      <c r="C20" s="97">
        <v>100</v>
      </c>
    </row>
    <row r="21" spans="1:3" ht="51" customHeight="1">
      <c r="A21" s="100" t="s">
        <v>239</v>
      </c>
      <c r="B21" s="101" t="s">
        <v>240</v>
      </c>
      <c r="C21" s="97">
        <v>100</v>
      </c>
    </row>
    <row r="22" spans="1:3" s="99" customFormat="1" ht="36.75" customHeight="1">
      <c r="A22" s="96" t="s">
        <v>241</v>
      </c>
      <c r="B22" s="92" t="s">
        <v>242</v>
      </c>
      <c r="C22" s="97"/>
    </row>
    <row r="23" spans="1:3" ht="60.75" customHeight="1">
      <c r="A23" s="100" t="s">
        <v>243</v>
      </c>
      <c r="B23" s="101" t="s">
        <v>244</v>
      </c>
      <c r="C23" s="97">
        <v>50</v>
      </c>
    </row>
    <row r="24" spans="1:3" ht="2.25" customHeight="1" hidden="1">
      <c r="A24" s="100"/>
      <c r="B24" s="101"/>
      <c r="C24" s="97"/>
    </row>
    <row r="25" spans="1:3" ht="15.75" hidden="1">
      <c r="A25" s="100"/>
      <c r="B25" s="101"/>
      <c r="C25" s="97"/>
    </row>
    <row r="26" spans="1:3" ht="60.75">
      <c r="A26" s="100" t="s">
        <v>200</v>
      </c>
      <c r="B26" s="101" t="s">
        <v>199</v>
      </c>
      <c r="C26" s="97">
        <v>50</v>
      </c>
    </row>
    <row r="27" spans="1:3" ht="15.75">
      <c r="A27" s="106"/>
      <c r="B27" s="97"/>
      <c r="C27" s="98"/>
    </row>
  </sheetData>
  <sheetProtection/>
  <mergeCells count="2"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3.28125" style="0" customWidth="1"/>
    <col min="2" max="2" width="19.28125" style="0" customWidth="1"/>
    <col min="3" max="3" width="53.140625" style="0" customWidth="1"/>
  </cols>
  <sheetData>
    <row r="1" spans="1:3" ht="32.25" customHeight="1">
      <c r="A1" s="55"/>
      <c r="B1" s="254" t="s">
        <v>682</v>
      </c>
      <c r="C1" s="254"/>
    </row>
    <row r="2" spans="1:3" ht="33" customHeight="1">
      <c r="A2" s="255" t="s">
        <v>245</v>
      </c>
      <c r="B2" s="255"/>
      <c r="C2" s="255"/>
    </row>
    <row r="3" spans="1:3" ht="9" customHeight="1">
      <c r="A3" s="56"/>
      <c r="B3" s="57"/>
      <c r="C3" s="58" t="s">
        <v>131</v>
      </c>
    </row>
    <row r="4" spans="1:3" ht="12.75" customHeight="1">
      <c r="A4" s="256" t="s">
        <v>132</v>
      </c>
      <c r="B4" s="274"/>
      <c r="C4" s="275" t="s">
        <v>246</v>
      </c>
    </row>
    <row r="5" spans="1:3" ht="146.25" customHeight="1">
      <c r="A5" s="108" t="s">
        <v>247</v>
      </c>
      <c r="B5" s="109" t="s">
        <v>248</v>
      </c>
      <c r="C5" s="276"/>
    </row>
    <row r="6" spans="1:3" ht="12.75">
      <c r="A6" s="60">
        <v>1</v>
      </c>
      <c r="B6" s="61">
        <v>2</v>
      </c>
      <c r="C6" s="62">
        <v>3</v>
      </c>
    </row>
    <row r="7" spans="1:3" ht="31.5" customHeight="1">
      <c r="A7" s="63"/>
      <c r="B7" s="64"/>
      <c r="C7" s="65" t="s">
        <v>249</v>
      </c>
    </row>
    <row r="8" spans="1:3" ht="27" customHeight="1">
      <c r="A8" s="66">
        <v>802</v>
      </c>
      <c r="B8" s="64" t="s">
        <v>250</v>
      </c>
      <c r="C8" s="67" t="s">
        <v>251</v>
      </c>
    </row>
    <row r="9" spans="1:3" ht="26.25" customHeight="1">
      <c r="A9" s="68">
        <v>802</v>
      </c>
      <c r="B9" s="68" t="s">
        <v>252</v>
      </c>
      <c r="C9" s="67" t="s">
        <v>253</v>
      </c>
    </row>
    <row r="10" spans="1:3" ht="33.75">
      <c r="A10" s="68">
        <v>802</v>
      </c>
      <c r="B10" s="76" t="s">
        <v>254</v>
      </c>
      <c r="C10" s="110" t="s">
        <v>255</v>
      </c>
    </row>
    <row r="11" spans="1:3" ht="33.75">
      <c r="A11" s="68">
        <v>802</v>
      </c>
      <c r="B11" s="74" t="s">
        <v>256</v>
      </c>
      <c r="C11" s="110" t="s">
        <v>257</v>
      </c>
    </row>
  </sheetData>
  <sheetProtection/>
  <mergeCells count="4">
    <mergeCell ref="B1:C1"/>
    <mergeCell ref="A2:C2"/>
    <mergeCell ref="A4:B4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28125" style="113" customWidth="1"/>
    <col min="2" max="2" width="64.7109375" style="135" customWidth="1"/>
    <col min="3" max="3" width="8.421875" style="112" customWidth="1"/>
  </cols>
  <sheetData>
    <row r="1" spans="1:2" ht="32.25" customHeight="1">
      <c r="A1" s="111"/>
      <c r="B1" s="227" t="s">
        <v>683</v>
      </c>
    </row>
    <row r="2" spans="1:3" ht="26.25" customHeight="1">
      <c r="A2" s="114"/>
      <c r="B2" s="115" t="s">
        <v>684</v>
      </c>
      <c r="C2" s="116"/>
    </row>
    <row r="3" spans="1:3" ht="39.75" customHeight="1">
      <c r="A3" s="114" t="s">
        <v>212</v>
      </c>
      <c r="B3" s="114" t="s">
        <v>258</v>
      </c>
      <c r="C3" s="114" t="s">
        <v>259</v>
      </c>
    </row>
    <row r="4" spans="1:3" ht="12.75">
      <c r="A4" s="114">
        <v>1</v>
      </c>
      <c r="B4" s="117">
        <v>2</v>
      </c>
      <c r="C4" s="114">
        <v>3</v>
      </c>
    </row>
    <row r="5" spans="1:3" ht="16.5" customHeight="1">
      <c r="A5" s="118" t="s">
        <v>260</v>
      </c>
      <c r="B5" s="115" t="s">
        <v>261</v>
      </c>
      <c r="C5" s="119">
        <f>C6+C10+C15+C23+C31+C38</f>
        <v>4016</v>
      </c>
    </row>
    <row r="6" spans="1:3" ht="16.5" customHeight="1">
      <c r="A6" s="118" t="s">
        <v>262</v>
      </c>
      <c r="B6" s="115" t="s">
        <v>263</v>
      </c>
      <c r="C6" s="119">
        <f>C7+C9</f>
        <v>1954</v>
      </c>
    </row>
    <row r="7" spans="1:3" ht="39.75" customHeight="1">
      <c r="A7" s="114" t="s">
        <v>217</v>
      </c>
      <c r="B7" s="120" t="s">
        <v>264</v>
      </c>
      <c r="C7" s="121">
        <f>C8</f>
        <v>1950</v>
      </c>
    </row>
    <row r="8" spans="1:3" ht="78.75" customHeight="1">
      <c r="A8" s="114" t="s">
        <v>265</v>
      </c>
      <c r="B8" s="122" t="s">
        <v>216</v>
      </c>
      <c r="C8" s="121">
        <v>1950</v>
      </c>
    </row>
    <row r="9" spans="1:3" ht="27" customHeight="1">
      <c r="A9" s="114" t="s">
        <v>266</v>
      </c>
      <c r="B9" s="123" t="s">
        <v>267</v>
      </c>
      <c r="C9" s="121">
        <v>4</v>
      </c>
    </row>
    <row r="10" spans="1:3" ht="18" customHeight="1">
      <c r="A10" s="114" t="s">
        <v>722</v>
      </c>
      <c r="B10" s="124" t="s">
        <v>723</v>
      </c>
      <c r="C10" s="119">
        <f>C11+C12+C13+C14</f>
        <v>675</v>
      </c>
    </row>
    <row r="11" spans="1:3" ht="27" customHeight="1">
      <c r="A11" s="114" t="s">
        <v>724</v>
      </c>
      <c r="B11" s="122" t="s">
        <v>725</v>
      </c>
      <c r="C11" s="121">
        <v>245</v>
      </c>
    </row>
    <row r="12" spans="1:3" ht="27.75" customHeight="1">
      <c r="A12" s="114" t="s">
        <v>726</v>
      </c>
      <c r="B12" s="122" t="s">
        <v>728</v>
      </c>
      <c r="C12" s="121">
        <v>6</v>
      </c>
    </row>
    <row r="13" spans="1:3" ht="43.5" customHeight="1">
      <c r="A13" s="114" t="s">
        <v>727</v>
      </c>
      <c r="B13" s="122" t="s">
        <v>729</v>
      </c>
      <c r="C13" s="121">
        <v>412</v>
      </c>
    </row>
    <row r="14" spans="1:3" ht="39.75" customHeight="1">
      <c r="A14" s="114" t="s">
        <v>730</v>
      </c>
      <c r="B14" s="122" t="s">
        <v>731</v>
      </c>
      <c r="C14" s="121">
        <v>12</v>
      </c>
    </row>
    <row r="15" spans="1:3" ht="16.5" customHeight="1">
      <c r="A15" s="118" t="s">
        <v>223</v>
      </c>
      <c r="B15" s="115" t="s">
        <v>222</v>
      </c>
      <c r="C15" s="119">
        <f>C16+C19+C21</f>
        <v>1313</v>
      </c>
    </row>
    <row r="16" spans="1:3" ht="15" customHeight="1">
      <c r="A16" s="114" t="s">
        <v>268</v>
      </c>
      <c r="B16" s="120" t="s">
        <v>269</v>
      </c>
      <c r="C16" s="121">
        <f>C17</f>
        <v>55</v>
      </c>
    </row>
    <row r="17" spans="1:3" ht="41.25" customHeight="1">
      <c r="A17" s="114" t="s">
        <v>225</v>
      </c>
      <c r="B17" s="120" t="s">
        <v>270</v>
      </c>
      <c r="C17" s="121">
        <v>55</v>
      </c>
    </row>
    <row r="18" spans="1:3" ht="15.75" customHeight="1">
      <c r="A18" s="118" t="s">
        <v>227</v>
      </c>
      <c r="B18" s="115" t="s">
        <v>226</v>
      </c>
      <c r="C18" s="119">
        <f>C19+C21</f>
        <v>1258</v>
      </c>
    </row>
    <row r="19" spans="1:3" ht="42" customHeight="1">
      <c r="A19" s="114" t="s">
        <v>271</v>
      </c>
      <c r="B19" s="120" t="s">
        <v>272</v>
      </c>
      <c r="C19" s="121">
        <f>C20</f>
        <v>56</v>
      </c>
    </row>
    <row r="20" spans="1:3" ht="54.75" customHeight="1">
      <c r="A20" s="114" t="s">
        <v>229</v>
      </c>
      <c r="B20" s="120" t="s">
        <v>273</v>
      </c>
      <c r="C20" s="121">
        <v>56</v>
      </c>
    </row>
    <row r="21" spans="1:3" ht="40.5" customHeight="1">
      <c r="A21" s="114" t="s">
        <v>274</v>
      </c>
      <c r="B21" s="120" t="s">
        <v>275</v>
      </c>
      <c r="C21" s="121">
        <f>C22</f>
        <v>1202</v>
      </c>
    </row>
    <row r="22" spans="1:3" ht="51.75" customHeight="1">
      <c r="A22" s="114" t="s">
        <v>231</v>
      </c>
      <c r="B22" s="120" t="s">
        <v>276</v>
      </c>
      <c r="C22" s="121">
        <v>1202</v>
      </c>
    </row>
    <row r="23" spans="1:3" ht="12.75">
      <c r="A23" s="114" t="s">
        <v>277</v>
      </c>
      <c r="B23" s="115" t="s">
        <v>278</v>
      </c>
      <c r="C23" s="119">
        <f>C24</f>
        <v>19</v>
      </c>
    </row>
    <row r="24" spans="1:3" ht="30" customHeight="1">
      <c r="A24" s="114" t="s">
        <v>279</v>
      </c>
      <c r="B24" s="120" t="s">
        <v>280</v>
      </c>
      <c r="C24" s="125">
        <f>C25</f>
        <v>19</v>
      </c>
    </row>
    <row r="25" spans="1:3" ht="30.75" customHeight="1">
      <c r="A25" s="114" t="s">
        <v>281</v>
      </c>
      <c r="B25" s="120" t="s">
        <v>282</v>
      </c>
      <c r="C25" s="125">
        <v>19</v>
      </c>
    </row>
    <row r="26" spans="1:3" ht="27.75" customHeight="1">
      <c r="A26" s="114" t="s">
        <v>283</v>
      </c>
      <c r="B26" s="120" t="s">
        <v>284</v>
      </c>
      <c r="C26" s="119">
        <v>0</v>
      </c>
    </row>
    <row r="27" spans="1:3" ht="17.25" customHeight="1">
      <c r="A27" s="114" t="s">
        <v>285</v>
      </c>
      <c r="B27" s="120" t="s">
        <v>286</v>
      </c>
      <c r="C27" s="125">
        <v>0</v>
      </c>
    </row>
    <row r="28" spans="1:3" ht="28.5" customHeight="1">
      <c r="A28" s="114" t="s">
        <v>287</v>
      </c>
      <c r="B28" s="120" t="s">
        <v>288</v>
      </c>
      <c r="C28" s="125">
        <v>0</v>
      </c>
    </row>
    <row r="29" spans="1:3" ht="18" customHeight="1" hidden="1">
      <c r="A29" s="126"/>
      <c r="B29" s="127" t="s">
        <v>289</v>
      </c>
      <c r="C29" s="128">
        <v>0</v>
      </c>
    </row>
    <row r="30" spans="1:3" ht="14.25" customHeight="1">
      <c r="A30" s="114"/>
      <c r="B30" s="120" t="s">
        <v>290</v>
      </c>
      <c r="C30" s="125">
        <f>C32+C33+C38</f>
        <v>55</v>
      </c>
    </row>
    <row r="31" spans="1:3" ht="26.25" customHeight="1">
      <c r="A31" s="118" t="s">
        <v>233</v>
      </c>
      <c r="B31" s="115" t="s">
        <v>291</v>
      </c>
      <c r="C31" s="119">
        <f>C32+C33</f>
        <v>40</v>
      </c>
    </row>
    <row r="32" spans="1:3" ht="66" customHeight="1">
      <c r="A32" s="114" t="s">
        <v>292</v>
      </c>
      <c r="B32" s="120" t="s">
        <v>293</v>
      </c>
      <c r="C32" s="121">
        <v>0</v>
      </c>
    </row>
    <row r="33" spans="1:3" ht="56.25" customHeight="1">
      <c r="A33" s="114" t="s">
        <v>235</v>
      </c>
      <c r="B33" s="120" t="s">
        <v>294</v>
      </c>
      <c r="C33" s="121">
        <f>C34</f>
        <v>40</v>
      </c>
    </row>
    <row r="34" spans="1:3" ht="51.75" customHeight="1">
      <c r="A34" s="114" t="s">
        <v>189</v>
      </c>
      <c r="B34" s="120" t="s">
        <v>295</v>
      </c>
      <c r="C34" s="121">
        <v>40</v>
      </c>
    </row>
    <row r="35" spans="1:3" ht="58.5" customHeight="1" hidden="1">
      <c r="A35" s="118" t="s">
        <v>296</v>
      </c>
      <c r="B35" s="120" t="s">
        <v>297</v>
      </c>
      <c r="C35" s="121">
        <v>0</v>
      </c>
    </row>
    <row r="36" spans="1:3" ht="69" customHeight="1" hidden="1">
      <c r="A36" s="114" t="s">
        <v>298</v>
      </c>
      <c r="B36" s="120" t="s">
        <v>299</v>
      </c>
      <c r="C36" s="121">
        <f>C37</f>
        <v>0</v>
      </c>
    </row>
    <row r="37" spans="1:3" ht="56.25" customHeight="1" hidden="1">
      <c r="A37" s="114" t="s">
        <v>193</v>
      </c>
      <c r="B37" s="120" t="s">
        <v>300</v>
      </c>
      <c r="C37" s="121">
        <v>0</v>
      </c>
    </row>
    <row r="38" spans="1:3" ht="16.5" customHeight="1">
      <c r="A38" s="118" t="s">
        <v>242</v>
      </c>
      <c r="B38" s="115" t="s">
        <v>301</v>
      </c>
      <c r="C38" s="119">
        <f>C39</f>
        <v>15</v>
      </c>
    </row>
    <row r="39" spans="1:3" ht="40.5" customHeight="1">
      <c r="A39" s="114" t="s">
        <v>302</v>
      </c>
      <c r="B39" s="120" t="s">
        <v>303</v>
      </c>
      <c r="C39" s="121">
        <f>C40</f>
        <v>15</v>
      </c>
    </row>
    <row r="40" spans="1:3" ht="25.5">
      <c r="A40" s="114" t="s">
        <v>199</v>
      </c>
      <c r="B40" s="120" t="s">
        <v>304</v>
      </c>
      <c r="C40" s="121">
        <v>15</v>
      </c>
    </row>
    <row r="41" spans="1:3" ht="27" customHeight="1">
      <c r="A41" s="129" t="s">
        <v>305</v>
      </c>
      <c r="B41" s="115" t="s">
        <v>306</v>
      </c>
      <c r="C41" s="119">
        <f>SUM(C43)</f>
        <v>5375.9</v>
      </c>
    </row>
    <row r="42" spans="1:3" ht="18" customHeight="1">
      <c r="A42" s="130" t="s">
        <v>307</v>
      </c>
      <c r="B42" s="120" t="s">
        <v>308</v>
      </c>
      <c r="C42" s="131">
        <f>C43</f>
        <v>5375.9</v>
      </c>
    </row>
    <row r="43" spans="1:3" ht="28.5" customHeight="1">
      <c r="A43" s="130" t="s">
        <v>176</v>
      </c>
      <c r="B43" s="120" t="s">
        <v>309</v>
      </c>
      <c r="C43" s="131">
        <v>5375.9</v>
      </c>
    </row>
    <row r="44" spans="1:3" ht="28.5" customHeight="1">
      <c r="A44" s="130" t="s">
        <v>178</v>
      </c>
      <c r="B44" s="120" t="s">
        <v>179</v>
      </c>
      <c r="C44" s="132">
        <v>0</v>
      </c>
    </row>
    <row r="45" spans="1:3" ht="28.5" customHeight="1">
      <c r="A45" s="130" t="s">
        <v>310</v>
      </c>
      <c r="B45" s="120" t="s">
        <v>175</v>
      </c>
      <c r="C45" s="132">
        <v>0</v>
      </c>
    </row>
    <row r="46" spans="1:3" ht="30" customHeight="1">
      <c r="A46" s="129" t="s">
        <v>311</v>
      </c>
      <c r="B46" s="115" t="s">
        <v>312</v>
      </c>
      <c r="C46" s="132">
        <f>C47+C49</f>
        <v>196.7</v>
      </c>
    </row>
    <row r="47" spans="1:3" ht="29.25" customHeight="1">
      <c r="A47" s="130" t="s">
        <v>313</v>
      </c>
      <c r="B47" s="120" t="s">
        <v>314</v>
      </c>
      <c r="C47" s="131">
        <f>C48</f>
        <v>196.7</v>
      </c>
    </row>
    <row r="48" spans="1:3" ht="27.75" customHeight="1">
      <c r="A48" s="130" t="s">
        <v>180</v>
      </c>
      <c r="B48" s="120" t="s">
        <v>315</v>
      </c>
      <c r="C48" s="131">
        <v>196.7</v>
      </c>
    </row>
    <row r="49" spans="1:3" ht="35.25" customHeight="1">
      <c r="A49" s="129" t="s">
        <v>316</v>
      </c>
      <c r="B49" s="115" t="s">
        <v>317</v>
      </c>
      <c r="C49" s="132">
        <f>C50</f>
        <v>0</v>
      </c>
    </row>
    <row r="50" spans="1:3" ht="30" customHeight="1">
      <c r="A50" s="130" t="s">
        <v>182</v>
      </c>
      <c r="B50" s="120" t="s">
        <v>318</v>
      </c>
      <c r="C50" s="131">
        <v>0</v>
      </c>
    </row>
    <row r="51" spans="1:3" ht="18" customHeight="1">
      <c r="A51" s="130" t="s">
        <v>319</v>
      </c>
      <c r="B51" s="120" t="s">
        <v>320</v>
      </c>
      <c r="C51" s="132">
        <f>C52</f>
        <v>0</v>
      </c>
    </row>
    <row r="52" spans="1:3" ht="36.75" customHeight="1">
      <c r="A52" s="130" t="s">
        <v>321</v>
      </c>
      <c r="B52" s="133" t="s">
        <v>322</v>
      </c>
      <c r="C52" s="131">
        <f>C53</f>
        <v>0</v>
      </c>
    </row>
    <row r="53" spans="1:3" ht="44.25" customHeight="1">
      <c r="A53" s="130" t="s">
        <v>184</v>
      </c>
      <c r="B53" s="134" t="s">
        <v>323</v>
      </c>
      <c r="C53" s="131">
        <v>0</v>
      </c>
    </row>
    <row r="54" spans="1:3" ht="21.75" customHeight="1">
      <c r="A54" s="129" t="s">
        <v>324</v>
      </c>
      <c r="B54" s="115" t="s">
        <v>325</v>
      </c>
      <c r="C54" s="132">
        <v>0</v>
      </c>
    </row>
    <row r="55" spans="1:3" ht="39" customHeight="1">
      <c r="A55" s="130" t="s">
        <v>326</v>
      </c>
      <c r="B55" s="120" t="s">
        <v>327</v>
      </c>
      <c r="C55" s="131">
        <v>0</v>
      </c>
    </row>
    <row r="56" spans="1:3" ht="65.25" customHeight="1">
      <c r="A56" s="130" t="s">
        <v>328</v>
      </c>
      <c r="B56" s="120" t="s">
        <v>329</v>
      </c>
      <c r="C56" s="131">
        <v>0</v>
      </c>
    </row>
    <row r="57" spans="1:3" ht="56.25" customHeight="1">
      <c r="A57" s="130" t="s">
        <v>330</v>
      </c>
      <c r="B57" s="120" t="s">
        <v>331</v>
      </c>
      <c r="C57" s="131">
        <v>0</v>
      </c>
    </row>
    <row r="58" spans="1:3" ht="14.25" customHeight="1">
      <c r="A58" s="118"/>
      <c r="B58" s="115" t="s">
        <v>332</v>
      </c>
      <c r="C58" s="119">
        <f>C5+C41+C44+C45+C46+C54+C51</f>
        <v>9588.6</v>
      </c>
    </row>
    <row r="61" ht="12.75">
      <c r="D61" t="s">
        <v>333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zoomScalePageLayoutView="0" workbookViewId="0" topLeftCell="A88">
      <selection activeCell="G25" sqref="G25"/>
    </sheetView>
  </sheetViews>
  <sheetFormatPr defaultColWidth="9.140625" defaultRowHeight="12.75"/>
  <cols>
    <col min="1" max="1" width="40.00390625" style="4" customWidth="1"/>
    <col min="2" max="2" width="0.42578125" style="4" hidden="1" customWidth="1"/>
    <col min="3" max="3" width="7.421875" style="137" customWidth="1"/>
    <col min="4" max="4" width="10.140625" style="137" customWidth="1"/>
    <col min="5" max="5" width="11.00390625" style="137" customWidth="1"/>
    <col min="6" max="6" width="7.421875" style="137" customWidth="1"/>
    <col min="7" max="7" width="14.421875" style="4" customWidth="1"/>
    <col min="8" max="8" width="13.00390625" style="0" hidden="1" customWidth="1"/>
    <col min="9" max="9" width="7.8515625" style="0" hidden="1" customWidth="1"/>
    <col min="10" max="10" width="11.7109375" style="0" customWidth="1"/>
  </cols>
  <sheetData>
    <row r="1" spans="1:7" ht="25.5" customHeight="1">
      <c r="A1" s="136"/>
      <c r="B1" s="136"/>
      <c r="C1" s="277" t="s">
        <v>334</v>
      </c>
      <c r="D1" s="278"/>
      <c r="E1" s="278"/>
      <c r="F1" s="278"/>
      <c r="G1" s="278"/>
    </row>
    <row r="2" spans="1:7" ht="13.5" customHeight="1">
      <c r="A2" s="136"/>
      <c r="B2" s="136"/>
      <c r="C2" s="279" t="s">
        <v>690</v>
      </c>
      <c r="D2" s="278"/>
      <c r="E2" s="278"/>
      <c r="F2" s="278"/>
      <c r="G2" s="278"/>
    </row>
    <row r="4" spans="1:9" ht="12.75">
      <c r="A4" s="280" t="s">
        <v>687</v>
      </c>
      <c r="B4" s="281"/>
      <c r="C4" s="281"/>
      <c r="D4" s="281"/>
      <c r="E4" s="281"/>
      <c r="F4" s="281"/>
      <c r="G4" s="281"/>
      <c r="H4" s="281"/>
      <c r="I4" s="282"/>
    </row>
    <row r="5" spans="1:9" ht="27" customHeight="1">
      <c r="A5" s="283"/>
      <c r="B5" s="284"/>
      <c r="C5" s="284"/>
      <c r="D5" s="284"/>
      <c r="E5" s="284"/>
      <c r="F5" s="284"/>
      <c r="G5" s="284"/>
      <c r="H5" s="284"/>
      <c r="I5" s="285"/>
    </row>
    <row r="6" spans="1:9" ht="3" customHeight="1" hidden="1">
      <c r="A6" s="286"/>
      <c r="B6" s="287"/>
      <c r="C6" s="287"/>
      <c r="D6" s="287"/>
      <c r="E6" s="287"/>
      <c r="F6" s="287"/>
      <c r="G6" s="287"/>
      <c r="H6" s="287"/>
      <c r="I6" s="288"/>
    </row>
    <row r="7" spans="1:10" s="140" customFormat="1" ht="12.75">
      <c r="A7" s="289"/>
      <c r="B7" s="290"/>
      <c r="C7" s="290"/>
      <c r="D7" s="290"/>
      <c r="E7" s="290"/>
      <c r="F7" s="290"/>
      <c r="G7" s="290"/>
      <c r="H7" s="138"/>
      <c r="I7" s="138"/>
      <c r="J7" s="139"/>
    </row>
    <row r="8" spans="1:9" s="140" customFormat="1" ht="25.5">
      <c r="A8" s="291" t="s">
        <v>335</v>
      </c>
      <c r="B8" s="293" t="s">
        <v>336</v>
      </c>
      <c r="C8" s="294"/>
      <c r="D8" s="294"/>
      <c r="E8" s="294"/>
      <c r="F8" s="295"/>
      <c r="G8" s="129" t="s">
        <v>337</v>
      </c>
      <c r="H8" s="141"/>
      <c r="I8" s="141"/>
    </row>
    <row r="9" spans="1:9" s="140" customFormat="1" ht="16.5" customHeight="1">
      <c r="A9" s="292"/>
      <c r="B9" s="296"/>
      <c r="C9" s="297"/>
      <c r="D9" s="297"/>
      <c r="E9" s="297"/>
      <c r="F9" s="298"/>
      <c r="G9" s="142" t="s">
        <v>19</v>
      </c>
      <c r="H9" s="141" t="s">
        <v>338</v>
      </c>
      <c r="I9" s="141"/>
    </row>
    <row r="10" spans="1:9" s="140" customFormat="1" ht="27" customHeight="1">
      <c r="A10" s="143"/>
      <c r="B10" s="143" t="s">
        <v>339</v>
      </c>
      <c r="C10" s="144" t="s">
        <v>340</v>
      </c>
      <c r="D10" s="130" t="s">
        <v>341</v>
      </c>
      <c r="E10" s="130" t="s">
        <v>342</v>
      </c>
      <c r="F10" s="130" t="s">
        <v>343</v>
      </c>
      <c r="G10" s="130" t="s">
        <v>344</v>
      </c>
      <c r="H10" s="141" t="s">
        <v>345</v>
      </c>
      <c r="I10" s="141" t="s">
        <v>346</v>
      </c>
    </row>
    <row r="11" spans="1:9" s="181" customFormat="1" ht="11.25">
      <c r="A11" s="179">
        <v>1</v>
      </c>
      <c r="B11" s="179">
        <v>2</v>
      </c>
      <c r="C11" s="179">
        <v>2</v>
      </c>
      <c r="D11" s="179">
        <v>3</v>
      </c>
      <c r="E11" s="179">
        <v>4</v>
      </c>
      <c r="F11" s="179">
        <v>5</v>
      </c>
      <c r="G11" s="179">
        <v>6</v>
      </c>
      <c r="H11" s="180">
        <v>7</v>
      </c>
      <c r="I11" s="180">
        <v>8</v>
      </c>
    </row>
    <row r="12" spans="1:9" s="152" customFormat="1" ht="15" customHeight="1">
      <c r="A12" s="145" t="s">
        <v>347</v>
      </c>
      <c r="B12" s="146">
        <v>802</v>
      </c>
      <c r="C12" s="147" t="s">
        <v>348</v>
      </c>
      <c r="D12" s="147"/>
      <c r="E12" s="148"/>
      <c r="F12" s="148"/>
      <c r="G12" s="149">
        <f>G13+G18+G37</f>
        <v>4155.95</v>
      </c>
      <c r="H12" s="150">
        <f>H13+H18+H37</f>
        <v>3118.42</v>
      </c>
      <c r="I12" s="151"/>
    </row>
    <row r="13" spans="1:9" s="152" customFormat="1" ht="27.75" customHeight="1">
      <c r="A13" s="145" t="s">
        <v>478</v>
      </c>
      <c r="B13" s="146">
        <v>802</v>
      </c>
      <c r="C13" s="147" t="s">
        <v>348</v>
      </c>
      <c r="D13" s="147" t="s">
        <v>384</v>
      </c>
      <c r="E13" s="148"/>
      <c r="F13" s="148"/>
      <c r="G13" s="158">
        <f>SUM(G16)</f>
        <v>0</v>
      </c>
      <c r="H13" s="153">
        <f>H14</f>
        <v>0</v>
      </c>
      <c r="I13" s="153"/>
    </row>
    <row r="14" spans="1:9" s="140" customFormat="1" ht="38.25" customHeight="1">
      <c r="A14" s="154" t="s">
        <v>350</v>
      </c>
      <c r="B14" s="155">
        <v>802</v>
      </c>
      <c r="C14" s="156" t="s">
        <v>348</v>
      </c>
      <c r="D14" s="156" t="s">
        <v>384</v>
      </c>
      <c r="E14" s="160" t="s">
        <v>649</v>
      </c>
      <c r="F14" s="142"/>
      <c r="G14" s="159">
        <f>G15</f>
        <v>0</v>
      </c>
      <c r="H14" s="141">
        <f>H15</f>
        <v>0</v>
      </c>
      <c r="I14" s="141"/>
    </row>
    <row r="15" spans="1:9" s="140" customFormat="1" ht="27.75" customHeight="1">
      <c r="A15" s="169" t="s">
        <v>479</v>
      </c>
      <c r="B15" s="155">
        <v>802</v>
      </c>
      <c r="C15" s="156" t="s">
        <v>348</v>
      </c>
      <c r="D15" s="156" t="s">
        <v>384</v>
      </c>
      <c r="E15" s="160" t="s">
        <v>649</v>
      </c>
      <c r="F15" s="142"/>
      <c r="G15" s="159">
        <f>G16</f>
        <v>0</v>
      </c>
      <c r="H15" s="141">
        <f>H16</f>
        <v>0</v>
      </c>
      <c r="I15" s="141"/>
    </row>
    <row r="16" spans="1:9" s="140" customFormat="1" ht="24.75" customHeight="1">
      <c r="A16" s="169" t="s">
        <v>480</v>
      </c>
      <c r="B16" s="155">
        <v>802</v>
      </c>
      <c r="C16" s="156" t="s">
        <v>348</v>
      </c>
      <c r="D16" s="156" t="s">
        <v>384</v>
      </c>
      <c r="E16" s="160" t="s">
        <v>649</v>
      </c>
      <c r="F16" s="157">
        <v>240</v>
      </c>
      <c r="G16" s="159">
        <f>G17</f>
        <v>0</v>
      </c>
      <c r="H16" s="141">
        <f>G16</f>
        <v>0</v>
      </c>
      <c r="I16" s="141"/>
    </row>
    <row r="17" spans="1:9" s="140" customFormat="1" ht="27.75" customHeight="1">
      <c r="A17" s="169" t="s">
        <v>654</v>
      </c>
      <c r="B17" s="155"/>
      <c r="C17" s="156" t="s">
        <v>348</v>
      </c>
      <c r="D17" s="156" t="s">
        <v>384</v>
      </c>
      <c r="E17" s="160" t="s">
        <v>649</v>
      </c>
      <c r="F17" s="142">
        <v>244</v>
      </c>
      <c r="G17" s="159"/>
      <c r="H17" s="141">
        <f>H16</f>
        <v>0</v>
      </c>
      <c r="I17" s="141"/>
    </row>
    <row r="18" spans="1:9" s="152" customFormat="1" ht="27" customHeight="1">
      <c r="A18" s="145" t="s">
        <v>353</v>
      </c>
      <c r="B18" s="146">
        <v>802</v>
      </c>
      <c r="C18" s="147" t="s">
        <v>348</v>
      </c>
      <c r="D18" s="147" t="s">
        <v>354</v>
      </c>
      <c r="E18" s="148"/>
      <c r="F18" s="148"/>
      <c r="G18" s="158">
        <f>G19+G29+G32</f>
        <v>4037.95</v>
      </c>
      <c r="H18" s="153">
        <f>H19+H29</f>
        <v>3000.42</v>
      </c>
      <c r="I18" s="153"/>
    </row>
    <row r="19" spans="1:9" s="152" customFormat="1" ht="12.75">
      <c r="A19" s="145" t="s">
        <v>355</v>
      </c>
      <c r="B19" s="146">
        <v>802</v>
      </c>
      <c r="C19" s="147" t="s">
        <v>348</v>
      </c>
      <c r="D19" s="147" t="s">
        <v>354</v>
      </c>
      <c r="E19" s="148" t="s">
        <v>356</v>
      </c>
      <c r="F19" s="148"/>
      <c r="G19" s="158">
        <f>G20+G26+G23</f>
        <v>3519.12</v>
      </c>
      <c r="H19" s="153">
        <f>H20+H26</f>
        <v>2481.62</v>
      </c>
      <c r="I19" s="153"/>
    </row>
    <row r="20" spans="1:9" s="140" customFormat="1" ht="25.5" customHeight="1">
      <c r="A20" s="169" t="s">
        <v>480</v>
      </c>
      <c r="B20" s="155">
        <v>802</v>
      </c>
      <c r="C20" s="156" t="s">
        <v>348</v>
      </c>
      <c r="D20" s="156" t="s">
        <v>354</v>
      </c>
      <c r="E20" s="142" t="s">
        <v>356</v>
      </c>
      <c r="F20" s="157">
        <v>120</v>
      </c>
      <c r="G20" s="159">
        <f>G21+G22</f>
        <v>2441.62</v>
      </c>
      <c r="H20" s="141">
        <f>G20</f>
        <v>2441.62</v>
      </c>
      <c r="I20" s="141"/>
    </row>
    <row r="21" spans="1:9" s="140" customFormat="1" ht="15.75" customHeight="1">
      <c r="A21" s="154" t="s">
        <v>352</v>
      </c>
      <c r="B21" s="155"/>
      <c r="C21" s="156" t="s">
        <v>348</v>
      </c>
      <c r="D21" s="156" t="s">
        <v>354</v>
      </c>
      <c r="E21" s="142" t="s">
        <v>356</v>
      </c>
      <c r="F21" s="142">
        <v>121</v>
      </c>
      <c r="G21" s="159">
        <v>2439.62</v>
      </c>
      <c r="H21" s="141"/>
      <c r="I21" s="141"/>
    </row>
    <row r="22" spans="1:9" s="140" customFormat="1" ht="28.5" customHeight="1">
      <c r="A22" s="169" t="s">
        <v>651</v>
      </c>
      <c r="B22" s="155"/>
      <c r="C22" s="160" t="s">
        <v>348</v>
      </c>
      <c r="D22" s="160" t="s">
        <v>354</v>
      </c>
      <c r="E22" s="160" t="s">
        <v>649</v>
      </c>
      <c r="F22" s="142">
        <v>122</v>
      </c>
      <c r="G22" s="159">
        <v>2</v>
      </c>
      <c r="H22" s="141"/>
      <c r="I22" s="141"/>
    </row>
    <row r="23" spans="1:9" s="140" customFormat="1" ht="25.5" customHeight="1">
      <c r="A23" s="154" t="s">
        <v>357</v>
      </c>
      <c r="B23" s="155"/>
      <c r="C23" s="156" t="s">
        <v>348</v>
      </c>
      <c r="D23" s="156" t="s">
        <v>354</v>
      </c>
      <c r="E23" s="142" t="s">
        <v>356</v>
      </c>
      <c r="F23" s="142">
        <v>240</v>
      </c>
      <c r="G23" s="159">
        <f>G24+G25</f>
        <v>1025.8</v>
      </c>
      <c r="H23" s="141"/>
      <c r="I23" s="141"/>
    </row>
    <row r="24" spans="1:9" s="140" customFormat="1" ht="25.5" customHeight="1">
      <c r="A24" s="169" t="s">
        <v>652</v>
      </c>
      <c r="B24" s="155"/>
      <c r="C24" s="160" t="s">
        <v>348</v>
      </c>
      <c r="D24" s="160" t="s">
        <v>354</v>
      </c>
      <c r="E24" s="160" t="s">
        <v>649</v>
      </c>
      <c r="F24" s="142">
        <v>242</v>
      </c>
      <c r="G24" s="159">
        <v>178.5</v>
      </c>
      <c r="H24" s="141"/>
      <c r="I24" s="141"/>
    </row>
    <row r="25" spans="1:9" s="140" customFormat="1" ht="25.5" customHeight="1">
      <c r="A25" s="154" t="s">
        <v>358</v>
      </c>
      <c r="B25" s="155"/>
      <c r="C25" s="156" t="s">
        <v>348</v>
      </c>
      <c r="D25" s="156" t="s">
        <v>354</v>
      </c>
      <c r="E25" s="142" t="s">
        <v>356</v>
      </c>
      <c r="F25" s="142">
        <v>244</v>
      </c>
      <c r="G25" s="159">
        <v>847.3</v>
      </c>
      <c r="H25" s="141"/>
      <c r="I25" s="141"/>
    </row>
    <row r="26" spans="1:9" s="140" customFormat="1" ht="18" customHeight="1">
      <c r="A26" s="154" t="s">
        <v>359</v>
      </c>
      <c r="B26" s="155"/>
      <c r="C26" s="156" t="s">
        <v>348</v>
      </c>
      <c r="D26" s="156" t="s">
        <v>354</v>
      </c>
      <c r="E26" s="142" t="s">
        <v>356</v>
      </c>
      <c r="F26" s="142">
        <v>850</v>
      </c>
      <c r="G26" s="158">
        <f>G27+G28</f>
        <v>51.7</v>
      </c>
      <c r="H26" s="141">
        <v>40</v>
      </c>
      <c r="I26" s="141"/>
    </row>
    <row r="27" spans="1:9" s="140" customFormat="1" ht="24.75" customHeight="1">
      <c r="A27" s="154" t="s">
        <v>360</v>
      </c>
      <c r="B27" s="155"/>
      <c r="C27" s="156" t="s">
        <v>348</v>
      </c>
      <c r="D27" s="156" t="s">
        <v>354</v>
      </c>
      <c r="E27" s="142" t="s">
        <v>356</v>
      </c>
      <c r="F27" s="142">
        <v>851</v>
      </c>
      <c r="G27" s="159">
        <v>28.5</v>
      </c>
      <c r="H27" s="141">
        <v>40</v>
      </c>
      <c r="I27" s="141"/>
    </row>
    <row r="28" spans="1:9" s="140" customFormat="1" ht="27.75" customHeight="1">
      <c r="A28" s="169" t="s">
        <v>653</v>
      </c>
      <c r="B28" s="155"/>
      <c r="C28" s="156" t="s">
        <v>348</v>
      </c>
      <c r="D28" s="156" t="s">
        <v>354</v>
      </c>
      <c r="E28" s="142" t="s">
        <v>356</v>
      </c>
      <c r="F28" s="142">
        <v>852</v>
      </c>
      <c r="G28" s="159">
        <v>23.2</v>
      </c>
      <c r="H28" s="141"/>
      <c r="I28" s="141"/>
    </row>
    <row r="29" spans="1:9" s="152" customFormat="1" ht="14.25" customHeight="1">
      <c r="A29" s="145" t="s">
        <v>721</v>
      </c>
      <c r="B29" s="146">
        <v>802</v>
      </c>
      <c r="C29" s="147" t="s">
        <v>348</v>
      </c>
      <c r="D29" s="147" t="s">
        <v>354</v>
      </c>
      <c r="E29" s="148" t="s">
        <v>362</v>
      </c>
      <c r="F29" s="148"/>
      <c r="G29" s="158">
        <v>518.83</v>
      </c>
      <c r="H29" s="153">
        <f>G30</f>
        <v>518.8</v>
      </c>
      <c r="I29" s="153"/>
    </row>
    <row r="30" spans="1:9" s="140" customFormat="1" ht="24.75" customHeight="1">
      <c r="A30" s="154" t="s">
        <v>351</v>
      </c>
      <c r="B30" s="155">
        <v>802</v>
      </c>
      <c r="C30" s="156" t="s">
        <v>348</v>
      </c>
      <c r="D30" s="156" t="s">
        <v>354</v>
      </c>
      <c r="E30" s="142" t="s">
        <v>362</v>
      </c>
      <c r="F30" s="157">
        <v>120</v>
      </c>
      <c r="G30" s="159">
        <f>G31</f>
        <v>518.8</v>
      </c>
      <c r="H30" s="141">
        <f>G30</f>
        <v>518.8</v>
      </c>
      <c r="I30" s="141"/>
    </row>
    <row r="31" spans="1:9" s="140" customFormat="1" ht="18" customHeight="1">
      <c r="A31" s="154" t="s">
        <v>352</v>
      </c>
      <c r="B31" s="155"/>
      <c r="C31" s="156" t="s">
        <v>348</v>
      </c>
      <c r="D31" s="156" t="s">
        <v>354</v>
      </c>
      <c r="E31" s="142" t="s">
        <v>362</v>
      </c>
      <c r="F31" s="142">
        <v>121</v>
      </c>
      <c r="G31" s="159">
        <v>518.8</v>
      </c>
      <c r="H31" s="141"/>
      <c r="I31" s="141"/>
    </row>
    <row r="32" spans="1:9" s="152" customFormat="1" ht="24.75" customHeight="1">
      <c r="A32" s="145" t="s">
        <v>363</v>
      </c>
      <c r="B32" s="146"/>
      <c r="C32" s="147" t="s">
        <v>348</v>
      </c>
      <c r="D32" s="147" t="s">
        <v>354</v>
      </c>
      <c r="E32" s="148" t="s">
        <v>364</v>
      </c>
      <c r="F32" s="148"/>
      <c r="G32" s="158">
        <f>G33</f>
        <v>0</v>
      </c>
      <c r="H32" s="153"/>
      <c r="I32" s="153"/>
    </row>
    <row r="33" spans="1:9" s="140" customFormat="1" ht="18" customHeight="1">
      <c r="A33" s="154" t="s">
        <v>365</v>
      </c>
      <c r="B33" s="155"/>
      <c r="C33" s="156" t="s">
        <v>348</v>
      </c>
      <c r="D33" s="156" t="s">
        <v>354</v>
      </c>
      <c r="E33" s="142" t="s">
        <v>364</v>
      </c>
      <c r="F33" s="142">
        <v>240</v>
      </c>
      <c r="G33" s="159">
        <f>G34</f>
        <v>0</v>
      </c>
      <c r="H33" s="141"/>
      <c r="I33" s="141"/>
    </row>
    <row r="34" spans="1:11" s="140" customFormat="1" ht="15" customHeight="1">
      <c r="A34" s="154" t="s">
        <v>366</v>
      </c>
      <c r="B34" s="155"/>
      <c r="C34" s="156" t="s">
        <v>348</v>
      </c>
      <c r="D34" s="156" t="s">
        <v>354</v>
      </c>
      <c r="E34" s="142" t="s">
        <v>364</v>
      </c>
      <c r="F34" s="142">
        <v>244</v>
      </c>
      <c r="G34" s="159">
        <v>0</v>
      </c>
      <c r="H34" s="141"/>
      <c r="I34" s="141"/>
      <c r="K34" s="190"/>
    </row>
    <row r="35" spans="1:9" s="140" customFormat="1" ht="30.75" customHeight="1">
      <c r="A35" s="145" t="s">
        <v>377</v>
      </c>
      <c r="B35" s="155"/>
      <c r="C35" s="160" t="s">
        <v>348</v>
      </c>
      <c r="D35" s="160" t="s">
        <v>378</v>
      </c>
      <c r="E35" s="142"/>
      <c r="F35" s="142"/>
      <c r="G35" s="191"/>
      <c r="H35" s="141"/>
      <c r="I35" s="141"/>
    </row>
    <row r="36" spans="1:9" s="140" customFormat="1" ht="15" customHeight="1">
      <c r="A36" s="169" t="s">
        <v>474</v>
      </c>
      <c r="B36" s="155"/>
      <c r="C36" s="160" t="s">
        <v>348</v>
      </c>
      <c r="D36" s="160" t="s">
        <v>378</v>
      </c>
      <c r="E36" s="160" t="s">
        <v>379</v>
      </c>
      <c r="F36" s="142">
        <v>244</v>
      </c>
      <c r="G36" s="159"/>
      <c r="H36" s="141"/>
      <c r="I36" s="141"/>
    </row>
    <row r="37" spans="1:9" s="140" customFormat="1" ht="12.75">
      <c r="A37" s="145" t="s">
        <v>367</v>
      </c>
      <c r="B37" s="146">
        <v>802</v>
      </c>
      <c r="C37" s="147" t="s">
        <v>348</v>
      </c>
      <c r="D37" s="147" t="s">
        <v>368</v>
      </c>
      <c r="E37" s="148"/>
      <c r="F37" s="148"/>
      <c r="G37" s="234">
        <f>SUM(G40)</f>
        <v>118</v>
      </c>
      <c r="H37" s="153">
        <f>SUM(H40)</f>
        <v>118</v>
      </c>
      <c r="I37" s="153"/>
    </row>
    <row r="38" spans="1:9" s="140" customFormat="1" ht="12.75">
      <c r="A38" s="154" t="s">
        <v>369</v>
      </c>
      <c r="B38" s="155">
        <v>802</v>
      </c>
      <c r="C38" s="156" t="s">
        <v>348</v>
      </c>
      <c r="D38" s="160">
        <v>11</v>
      </c>
      <c r="E38" s="142" t="s">
        <v>370</v>
      </c>
      <c r="F38" s="142"/>
      <c r="G38" s="159">
        <f>G39</f>
        <v>118</v>
      </c>
      <c r="H38" s="161">
        <f>G38</f>
        <v>118</v>
      </c>
      <c r="I38" s="141"/>
    </row>
    <row r="39" spans="1:9" s="140" customFormat="1" ht="19.5" customHeight="1">
      <c r="A39" s="154" t="s">
        <v>371</v>
      </c>
      <c r="B39" s="155">
        <v>802</v>
      </c>
      <c r="C39" s="156" t="s">
        <v>348</v>
      </c>
      <c r="D39" s="160">
        <v>11</v>
      </c>
      <c r="E39" s="142" t="s">
        <v>372</v>
      </c>
      <c r="F39" s="142"/>
      <c r="G39" s="159">
        <f>G40</f>
        <v>118</v>
      </c>
      <c r="H39" s="141">
        <f>G39</f>
        <v>118</v>
      </c>
      <c r="I39" s="141"/>
    </row>
    <row r="40" spans="1:9" s="140" customFormat="1" ht="12.75">
      <c r="A40" s="154" t="s">
        <v>373</v>
      </c>
      <c r="B40" s="155">
        <v>802</v>
      </c>
      <c r="C40" s="156" t="s">
        <v>348</v>
      </c>
      <c r="D40" s="160">
        <v>11</v>
      </c>
      <c r="E40" s="142" t="s">
        <v>372</v>
      </c>
      <c r="F40" s="142">
        <v>800</v>
      </c>
      <c r="G40" s="159">
        <f>G41</f>
        <v>118</v>
      </c>
      <c r="H40" s="141">
        <f>G40</f>
        <v>118</v>
      </c>
      <c r="I40" s="141"/>
    </row>
    <row r="41" spans="1:9" s="140" customFormat="1" ht="12.75">
      <c r="A41" s="154" t="s">
        <v>374</v>
      </c>
      <c r="B41" s="155"/>
      <c r="C41" s="156" t="s">
        <v>348</v>
      </c>
      <c r="D41" s="160">
        <v>11</v>
      </c>
      <c r="E41" s="142" t="s">
        <v>372</v>
      </c>
      <c r="F41" s="142">
        <v>870</v>
      </c>
      <c r="G41" s="159">
        <v>118</v>
      </c>
      <c r="H41" s="141"/>
      <c r="I41" s="141"/>
    </row>
    <row r="42" spans="1:9" s="140" customFormat="1" ht="12.75" hidden="1">
      <c r="A42" s="154"/>
      <c r="B42" s="155"/>
      <c r="C42" s="147" t="s">
        <v>375</v>
      </c>
      <c r="D42" s="147">
        <v>14</v>
      </c>
      <c r="E42" s="142" t="s">
        <v>376</v>
      </c>
      <c r="F42" s="142"/>
      <c r="G42" s="159"/>
      <c r="H42" s="141"/>
      <c r="I42" s="141"/>
    </row>
    <row r="43" spans="1:9" s="140" customFormat="1" ht="12.75" hidden="1">
      <c r="A43" s="154"/>
      <c r="B43" s="155"/>
      <c r="C43" s="156" t="s">
        <v>375</v>
      </c>
      <c r="D43" s="156">
        <v>14</v>
      </c>
      <c r="E43" s="142" t="s">
        <v>376</v>
      </c>
      <c r="F43" s="142">
        <v>500</v>
      </c>
      <c r="G43" s="159"/>
      <c r="H43" s="141"/>
      <c r="I43" s="141"/>
    </row>
    <row r="44" spans="1:9" s="140" customFormat="1" ht="25.5" hidden="1">
      <c r="A44" s="145" t="s">
        <v>377</v>
      </c>
      <c r="B44" s="155"/>
      <c r="C44" s="147" t="s">
        <v>375</v>
      </c>
      <c r="D44" s="147" t="s">
        <v>378</v>
      </c>
      <c r="E44" s="156" t="s">
        <v>379</v>
      </c>
      <c r="F44" s="156"/>
      <c r="G44" s="158" t="str">
        <f>G45</f>
        <v>0</v>
      </c>
      <c r="H44" s="162" t="str">
        <f>H45</f>
        <v>0</v>
      </c>
      <c r="I44" s="163"/>
    </row>
    <row r="45" spans="1:9" s="140" customFormat="1" ht="25.5" hidden="1">
      <c r="A45" s="154" t="s">
        <v>380</v>
      </c>
      <c r="B45" s="155"/>
      <c r="C45" s="156" t="s">
        <v>375</v>
      </c>
      <c r="D45" s="156" t="s">
        <v>378</v>
      </c>
      <c r="E45" s="156" t="s">
        <v>379</v>
      </c>
      <c r="F45" s="156" t="s">
        <v>381</v>
      </c>
      <c r="G45" s="173" t="s">
        <v>382</v>
      </c>
      <c r="H45" s="164" t="s">
        <v>382</v>
      </c>
      <c r="I45" s="163"/>
    </row>
    <row r="46" spans="1:9" s="140" customFormat="1" ht="15" customHeight="1">
      <c r="A46" s="154" t="s">
        <v>383</v>
      </c>
      <c r="B46" s="155"/>
      <c r="C46" s="147" t="s">
        <v>349</v>
      </c>
      <c r="D46" s="147" t="s">
        <v>384</v>
      </c>
      <c r="E46" s="156"/>
      <c r="F46" s="156"/>
      <c r="G46" s="149">
        <f>G47</f>
        <v>196.70000000000002</v>
      </c>
      <c r="H46" s="165" t="str">
        <f>H47</f>
        <v>0</v>
      </c>
      <c r="I46" s="166"/>
    </row>
    <row r="47" spans="1:9" s="140" customFormat="1" ht="21" customHeight="1">
      <c r="A47" s="154" t="s">
        <v>385</v>
      </c>
      <c r="B47" s="155"/>
      <c r="C47" s="156" t="s">
        <v>349</v>
      </c>
      <c r="D47" s="156" t="s">
        <v>384</v>
      </c>
      <c r="E47" s="156" t="s">
        <v>386</v>
      </c>
      <c r="F47" s="156"/>
      <c r="G47" s="173">
        <f>G49+G48</f>
        <v>196.70000000000002</v>
      </c>
      <c r="H47" s="167" t="str">
        <f>H49</f>
        <v>0</v>
      </c>
      <c r="I47" s="163"/>
    </row>
    <row r="48" spans="1:9" s="140" customFormat="1" ht="15.75" customHeight="1">
      <c r="A48" s="154" t="s">
        <v>352</v>
      </c>
      <c r="B48" s="155"/>
      <c r="C48" s="156" t="s">
        <v>349</v>
      </c>
      <c r="D48" s="156" t="s">
        <v>384</v>
      </c>
      <c r="E48" s="156" t="s">
        <v>386</v>
      </c>
      <c r="F48" s="156" t="s">
        <v>387</v>
      </c>
      <c r="G48" s="173">
        <v>178.4</v>
      </c>
      <c r="H48" s="167">
        <f>H50</f>
        <v>122</v>
      </c>
      <c r="I48" s="163"/>
    </row>
    <row r="49" spans="1:9" s="140" customFormat="1" ht="27" customHeight="1">
      <c r="A49" s="169" t="s">
        <v>654</v>
      </c>
      <c r="B49" s="155"/>
      <c r="C49" s="156" t="s">
        <v>349</v>
      </c>
      <c r="D49" s="156" t="s">
        <v>384</v>
      </c>
      <c r="E49" s="156" t="s">
        <v>386</v>
      </c>
      <c r="F49" s="156" t="s">
        <v>388</v>
      </c>
      <c r="G49" s="173">
        <v>18.3</v>
      </c>
      <c r="H49" s="164" t="s">
        <v>382</v>
      </c>
      <c r="I49" s="163"/>
    </row>
    <row r="50" spans="1:10" s="140" customFormat="1" ht="27" customHeight="1">
      <c r="A50" s="145" t="s">
        <v>389</v>
      </c>
      <c r="B50" s="146">
        <v>802</v>
      </c>
      <c r="C50" s="147" t="s">
        <v>384</v>
      </c>
      <c r="D50" s="147"/>
      <c r="E50" s="148"/>
      <c r="F50" s="148"/>
      <c r="G50" s="149">
        <f>G51+G56</f>
        <v>142</v>
      </c>
      <c r="H50" s="151">
        <f>SUM(H54)</f>
        <v>122</v>
      </c>
      <c r="I50" s="151">
        <f>SUM(I54)</f>
        <v>0</v>
      </c>
      <c r="J50" s="152"/>
    </row>
    <row r="51" spans="1:9" s="140" customFormat="1" ht="39.75" customHeight="1">
      <c r="A51" s="154" t="s">
        <v>390</v>
      </c>
      <c r="B51" s="155">
        <v>802</v>
      </c>
      <c r="C51" s="156" t="s">
        <v>384</v>
      </c>
      <c r="D51" s="156" t="s">
        <v>391</v>
      </c>
      <c r="E51" s="142"/>
      <c r="F51" s="142"/>
      <c r="G51" s="159">
        <f>SUM(G54)</f>
        <v>122</v>
      </c>
      <c r="H51" s="141">
        <f>SUM(H54)</f>
        <v>122</v>
      </c>
      <c r="I51" s="141">
        <f>SUM(I54)</f>
        <v>0</v>
      </c>
    </row>
    <row r="52" spans="1:9" s="140" customFormat="1" ht="41.25" customHeight="1">
      <c r="A52" s="154" t="s">
        <v>131</v>
      </c>
      <c r="B52" s="155">
        <v>802</v>
      </c>
      <c r="C52" s="156" t="s">
        <v>384</v>
      </c>
      <c r="D52" s="156" t="s">
        <v>393</v>
      </c>
      <c r="E52" s="142" t="s">
        <v>394</v>
      </c>
      <c r="F52" s="142"/>
      <c r="G52" s="159">
        <f>SUM(G54)</f>
        <v>122</v>
      </c>
      <c r="H52" s="141">
        <f>SUM(H54)</f>
        <v>122</v>
      </c>
      <c r="I52" s="141">
        <f>SUM(I54)</f>
        <v>0</v>
      </c>
    </row>
    <row r="53" spans="1:9" s="140" customFormat="1" ht="51">
      <c r="A53" s="154" t="s">
        <v>395</v>
      </c>
      <c r="B53" s="155">
        <v>802</v>
      </c>
      <c r="C53" s="156" t="s">
        <v>384</v>
      </c>
      <c r="D53" s="156" t="s">
        <v>393</v>
      </c>
      <c r="E53" s="142" t="s">
        <v>396</v>
      </c>
      <c r="F53" s="142"/>
      <c r="G53" s="159">
        <f>SUM(G54)</f>
        <v>122</v>
      </c>
      <c r="H53" s="141">
        <f>SUM(H54)</f>
        <v>122</v>
      </c>
      <c r="I53" s="141">
        <f>SUM(I54)</f>
        <v>0</v>
      </c>
    </row>
    <row r="54" spans="1:9" s="140" customFormat="1" ht="27" customHeight="1">
      <c r="A54" s="154" t="s">
        <v>357</v>
      </c>
      <c r="B54" s="155">
        <v>802</v>
      </c>
      <c r="C54" s="156" t="s">
        <v>384</v>
      </c>
      <c r="D54" s="156" t="s">
        <v>393</v>
      </c>
      <c r="E54" s="142" t="s">
        <v>396</v>
      </c>
      <c r="F54" s="148">
        <v>240</v>
      </c>
      <c r="G54" s="159">
        <f>G55</f>
        <v>122</v>
      </c>
      <c r="H54" s="141">
        <f>G54</f>
        <v>122</v>
      </c>
      <c r="I54" s="141"/>
    </row>
    <row r="55" spans="1:9" s="140" customFormat="1" ht="27" customHeight="1">
      <c r="A55" s="154" t="s">
        <v>358</v>
      </c>
      <c r="B55" s="155"/>
      <c r="C55" s="156" t="s">
        <v>384</v>
      </c>
      <c r="D55" s="156" t="s">
        <v>393</v>
      </c>
      <c r="E55" s="142" t="s">
        <v>396</v>
      </c>
      <c r="F55" s="142">
        <v>244</v>
      </c>
      <c r="G55" s="159">
        <v>122</v>
      </c>
      <c r="H55" s="141"/>
      <c r="I55" s="141"/>
    </row>
    <row r="56" spans="1:9" s="140" customFormat="1" ht="27" customHeight="1">
      <c r="A56" s="169" t="s">
        <v>408</v>
      </c>
      <c r="B56" s="155"/>
      <c r="C56" s="160" t="s">
        <v>384</v>
      </c>
      <c r="D56" s="156" t="s">
        <v>393</v>
      </c>
      <c r="E56" s="142">
        <v>7952000</v>
      </c>
      <c r="F56" s="142">
        <v>240</v>
      </c>
      <c r="G56" s="158">
        <v>20</v>
      </c>
      <c r="H56" s="141"/>
      <c r="I56" s="141"/>
    </row>
    <row r="57" spans="1:9" s="140" customFormat="1" ht="27" customHeight="1">
      <c r="A57" s="169" t="s">
        <v>656</v>
      </c>
      <c r="B57" s="155"/>
      <c r="C57" s="156" t="s">
        <v>384</v>
      </c>
      <c r="D57" s="156" t="s">
        <v>393</v>
      </c>
      <c r="E57" s="142">
        <v>7952000</v>
      </c>
      <c r="F57" s="142">
        <v>244</v>
      </c>
      <c r="G57" s="159">
        <v>20</v>
      </c>
      <c r="H57" s="141"/>
      <c r="I57" s="141"/>
    </row>
    <row r="58" spans="1:9" s="140" customFormat="1" ht="18" customHeight="1">
      <c r="A58" s="145" t="s">
        <v>397</v>
      </c>
      <c r="B58" s="146">
        <v>802</v>
      </c>
      <c r="C58" s="147" t="s">
        <v>354</v>
      </c>
      <c r="D58" s="147"/>
      <c r="E58" s="142"/>
      <c r="F58" s="142"/>
      <c r="G58" s="149">
        <f>G59</f>
        <v>260</v>
      </c>
      <c r="H58" s="141"/>
      <c r="I58" s="141"/>
    </row>
    <row r="59" spans="1:11" s="140" customFormat="1" ht="14.25" customHeight="1">
      <c r="A59" s="145"/>
      <c r="B59" s="146">
        <v>802</v>
      </c>
      <c r="C59" s="147" t="s">
        <v>354</v>
      </c>
      <c r="D59" s="147" t="s">
        <v>398</v>
      </c>
      <c r="E59" s="148"/>
      <c r="F59" s="148"/>
      <c r="G59" s="158">
        <f>G60+G64</f>
        <v>260</v>
      </c>
      <c r="H59" s="151" t="e">
        <f>H60+#REF!</f>
        <v>#REF!</v>
      </c>
      <c r="I59" s="151"/>
      <c r="J59" s="152"/>
      <c r="K59" s="152"/>
    </row>
    <row r="60" spans="1:9" s="140" customFormat="1" ht="27.75" customHeight="1">
      <c r="A60" s="154" t="s">
        <v>399</v>
      </c>
      <c r="B60" s="155">
        <v>802</v>
      </c>
      <c r="C60" s="156" t="s">
        <v>354</v>
      </c>
      <c r="D60" s="156">
        <v>12</v>
      </c>
      <c r="E60" s="142"/>
      <c r="F60" s="142"/>
      <c r="G60" s="159">
        <f>SUM(G62)</f>
        <v>60</v>
      </c>
      <c r="H60" s="141">
        <f>SUM(H62)</f>
        <v>60</v>
      </c>
      <c r="I60" s="141"/>
    </row>
    <row r="61" spans="1:9" s="140" customFormat="1" ht="34.5" customHeight="1">
      <c r="A61" s="154" t="s">
        <v>400</v>
      </c>
      <c r="B61" s="155">
        <v>802</v>
      </c>
      <c r="C61" s="156" t="s">
        <v>354</v>
      </c>
      <c r="D61" s="156">
        <v>12</v>
      </c>
      <c r="E61" s="142" t="s">
        <v>401</v>
      </c>
      <c r="F61" s="142"/>
      <c r="G61" s="159">
        <f>SUM(G62)</f>
        <v>60</v>
      </c>
      <c r="H61" s="141">
        <f>SUM(H62)</f>
        <v>60</v>
      </c>
      <c r="I61" s="141"/>
    </row>
    <row r="62" spans="1:9" s="140" customFormat="1" ht="29.25" customHeight="1">
      <c r="A62" s="154" t="s">
        <v>357</v>
      </c>
      <c r="B62" s="155">
        <v>802</v>
      </c>
      <c r="C62" s="156" t="s">
        <v>354</v>
      </c>
      <c r="D62" s="156">
        <v>12</v>
      </c>
      <c r="E62" s="142" t="s">
        <v>401</v>
      </c>
      <c r="F62" s="148">
        <v>240</v>
      </c>
      <c r="G62" s="159">
        <f>G63</f>
        <v>60</v>
      </c>
      <c r="H62" s="141">
        <f>G62</f>
        <v>60</v>
      </c>
      <c r="I62" s="141"/>
    </row>
    <row r="63" spans="1:9" s="140" customFormat="1" ht="29.25" customHeight="1">
      <c r="A63" s="154" t="s">
        <v>358</v>
      </c>
      <c r="B63" s="155"/>
      <c r="C63" s="156" t="s">
        <v>354</v>
      </c>
      <c r="D63" s="156">
        <v>12</v>
      </c>
      <c r="E63" s="142" t="s">
        <v>401</v>
      </c>
      <c r="F63" s="142">
        <v>244</v>
      </c>
      <c r="G63" s="159">
        <v>60</v>
      </c>
      <c r="H63" s="141"/>
      <c r="I63" s="141"/>
    </row>
    <row r="64" spans="1:9" s="140" customFormat="1" ht="24.75" customHeight="1">
      <c r="A64" s="154" t="s">
        <v>402</v>
      </c>
      <c r="B64" s="155"/>
      <c r="C64" s="156" t="s">
        <v>354</v>
      </c>
      <c r="D64" s="156">
        <v>12</v>
      </c>
      <c r="E64" s="157" t="s">
        <v>403</v>
      </c>
      <c r="F64" s="142"/>
      <c r="G64" s="159">
        <f>G65</f>
        <v>200</v>
      </c>
      <c r="H64" s="141">
        <f>H65</f>
        <v>25</v>
      </c>
      <c r="I64" s="141"/>
    </row>
    <row r="65" spans="1:9" s="140" customFormat="1" ht="29.25" customHeight="1">
      <c r="A65" s="154" t="s">
        <v>357</v>
      </c>
      <c r="B65" s="155"/>
      <c r="C65" s="156" t="s">
        <v>354</v>
      </c>
      <c r="D65" s="156">
        <v>12</v>
      </c>
      <c r="E65" s="157" t="s">
        <v>403</v>
      </c>
      <c r="F65" s="148">
        <v>240</v>
      </c>
      <c r="G65" s="159">
        <f>G66</f>
        <v>200</v>
      </c>
      <c r="H65" s="141">
        <v>25</v>
      </c>
      <c r="I65" s="141"/>
    </row>
    <row r="66" spans="1:9" s="140" customFormat="1" ht="27.75" customHeight="1">
      <c r="A66" s="154" t="s">
        <v>358</v>
      </c>
      <c r="B66" s="155"/>
      <c r="C66" s="156" t="s">
        <v>354</v>
      </c>
      <c r="D66" s="156">
        <v>12</v>
      </c>
      <c r="E66" s="157" t="s">
        <v>403</v>
      </c>
      <c r="F66" s="142">
        <v>244</v>
      </c>
      <c r="G66" s="159">
        <v>200</v>
      </c>
      <c r="H66" s="141"/>
      <c r="I66" s="141"/>
    </row>
    <row r="67" spans="1:9" s="140" customFormat="1" ht="15.75" customHeight="1">
      <c r="A67" s="145" t="s">
        <v>404</v>
      </c>
      <c r="B67" s="155">
        <v>802</v>
      </c>
      <c r="C67" s="147" t="s">
        <v>405</v>
      </c>
      <c r="D67" s="156"/>
      <c r="E67" s="142"/>
      <c r="F67" s="142"/>
      <c r="G67" s="149">
        <f>G68+G75</f>
        <v>556.3</v>
      </c>
      <c r="H67" s="151">
        <f>H75+H83</f>
        <v>1843.1</v>
      </c>
      <c r="I67" s="168"/>
    </row>
    <row r="68" spans="1:9" s="152" customFormat="1" ht="15.75" customHeight="1">
      <c r="A68" s="145" t="s">
        <v>406</v>
      </c>
      <c r="B68" s="146">
        <v>802</v>
      </c>
      <c r="C68" s="147" t="s">
        <v>405</v>
      </c>
      <c r="D68" s="147" t="s">
        <v>348</v>
      </c>
      <c r="E68" s="148"/>
      <c r="F68" s="148"/>
      <c r="G68" s="158">
        <f>G69+G72</f>
        <v>0</v>
      </c>
      <c r="H68" s="153"/>
      <c r="I68" s="153"/>
    </row>
    <row r="69" spans="1:9" s="140" customFormat="1" ht="34.5" customHeight="1">
      <c r="A69" s="169" t="s">
        <v>407</v>
      </c>
      <c r="B69" s="155">
        <v>802</v>
      </c>
      <c r="C69" s="160" t="s">
        <v>405</v>
      </c>
      <c r="D69" s="156" t="s">
        <v>348</v>
      </c>
      <c r="E69" s="142">
        <v>980000</v>
      </c>
      <c r="F69" s="142"/>
      <c r="G69" s="158">
        <f>G70</f>
        <v>0</v>
      </c>
      <c r="H69" s="153"/>
      <c r="I69" s="141"/>
    </row>
    <row r="70" spans="1:9" s="140" customFormat="1" ht="31.5" customHeight="1">
      <c r="A70" s="154" t="s">
        <v>408</v>
      </c>
      <c r="B70" s="155">
        <v>802</v>
      </c>
      <c r="C70" s="160" t="s">
        <v>405</v>
      </c>
      <c r="D70" s="156" t="s">
        <v>348</v>
      </c>
      <c r="E70" s="142">
        <v>980101</v>
      </c>
      <c r="F70" s="142"/>
      <c r="G70" s="159">
        <f>G71</f>
        <v>0</v>
      </c>
      <c r="H70" s="141"/>
      <c r="I70" s="141"/>
    </row>
    <row r="71" spans="1:9" s="140" customFormat="1" ht="52.5" customHeight="1">
      <c r="A71" s="154" t="s">
        <v>409</v>
      </c>
      <c r="B71" s="155">
        <v>802</v>
      </c>
      <c r="C71" s="160" t="s">
        <v>405</v>
      </c>
      <c r="D71" s="156" t="s">
        <v>348</v>
      </c>
      <c r="E71" s="170">
        <v>980101</v>
      </c>
      <c r="F71" s="156" t="s">
        <v>410</v>
      </c>
      <c r="G71" s="159">
        <v>0</v>
      </c>
      <c r="H71" s="141"/>
      <c r="I71" s="141"/>
    </row>
    <row r="72" spans="1:9" s="140" customFormat="1" ht="27.75" customHeight="1">
      <c r="A72" s="169" t="s">
        <v>407</v>
      </c>
      <c r="B72" s="155">
        <v>802</v>
      </c>
      <c r="C72" s="160" t="s">
        <v>405</v>
      </c>
      <c r="D72" s="156" t="s">
        <v>348</v>
      </c>
      <c r="E72" s="142">
        <v>980000</v>
      </c>
      <c r="F72" s="142"/>
      <c r="G72" s="158">
        <f>G73</f>
        <v>0</v>
      </c>
      <c r="H72" s="153"/>
      <c r="I72" s="141"/>
    </row>
    <row r="73" spans="1:9" s="140" customFormat="1" ht="31.5" customHeight="1">
      <c r="A73" s="154" t="s">
        <v>408</v>
      </c>
      <c r="B73" s="155">
        <v>802</v>
      </c>
      <c r="C73" s="160" t="s">
        <v>405</v>
      </c>
      <c r="D73" s="156" t="s">
        <v>348</v>
      </c>
      <c r="E73" s="142">
        <v>980201</v>
      </c>
      <c r="F73" s="142"/>
      <c r="G73" s="159">
        <f>G74</f>
        <v>0</v>
      </c>
      <c r="H73" s="141"/>
      <c r="I73" s="141"/>
    </row>
    <row r="74" spans="1:9" s="140" customFormat="1" ht="51.75" customHeight="1">
      <c r="A74" s="154" t="s">
        <v>409</v>
      </c>
      <c r="B74" s="155">
        <v>802</v>
      </c>
      <c r="C74" s="160" t="s">
        <v>405</v>
      </c>
      <c r="D74" s="156" t="s">
        <v>348</v>
      </c>
      <c r="E74" s="170">
        <v>980201</v>
      </c>
      <c r="F74" s="156" t="s">
        <v>410</v>
      </c>
      <c r="G74" s="159">
        <v>0</v>
      </c>
      <c r="H74" s="141"/>
      <c r="I74" s="141"/>
    </row>
    <row r="75" spans="1:9" s="140" customFormat="1" ht="12.75">
      <c r="A75" s="145" t="s">
        <v>411</v>
      </c>
      <c r="B75" s="146">
        <v>802</v>
      </c>
      <c r="C75" s="147" t="s">
        <v>405</v>
      </c>
      <c r="D75" s="147" t="s">
        <v>349</v>
      </c>
      <c r="E75" s="148"/>
      <c r="F75" s="148"/>
      <c r="G75" s="158">
        <f>G76</f>
        <v>556.3</v>
      </c>
      <c r="H75" s="153">
        <f>H76</f>
        <v>206.3</v>
      </c>
      <c r="I75" s="153"/>
    </row>
    <row r="76" spans="1:9" s="140" customFormat="1" ht="21" customHeight="1">
      <c r="A76" s="169" t="s">
        <v>412</v>
      </c>
      <c r="B76" s="171">
        <v>802</v>
      </c>
      <c r="C76" s="160" t="s">
        <v>405</v>
      </c>
      <c r="D76" s="160" t="s">
        <v>349</v>
      </c>
      <c r="E76" s="157" t="s">
        <v>413</v>
      </c>
      <c r="F76" s="157"/>
      <c r="G76" s="158">
        <f>G77+G80</f>
        <v>556.3</v>
      </c>
      <c r="H76" s="172">
        <f>H77</f>
        <v>206.3</v>
      </c>
      <c r="I76" s="172"/>
    </row>
    <row r="77" spans="1:9" s="140" customFormat="1" ht="26.25" customHeight="1">
      <c r="A77" s="154" t="s">
        <v>414</v>
      </c>
      <c r="B77" s="155">
        <v>802</v>
      </c>
      <c r="C77" s="160" t="s">
        <v>405</v>
      </c>
      <c r="D77" s="160" t="s">
        <v>349</v>
      </c>
      <c r="E77" s="142" t="s">
        <v>415</v>
      </c>
      <c r="F77" s="142"/>
      <c r="G77" s="159">
        <f>G78</f>
        <v>206.3</v>
      </c>
      <c r="H77" s="141">
        <f>H78</f>
        <v>206.3</v>
      </c>
      <c r="I77" s="141"/>
    </row>
    <row r="78" spans="1:9" s="140" customFormat="1" ht="25.5">
      <c r="A78" s="154" t="s">
        <v>357</v>
      </c>
      <c r="B78" s="155">
        <v>802</v>
      </c>
      <c r="C78" s="160" t="s">
        <v>405</v>
      </c>
      <c r="D78" s="160" t="s">
        <v>349</v>
      </c>
      <c r="E78" s="142" t="s">
        <v>415</v>
      </c>
      <c r="F78" s="148">
        <v>240</v>
      </c>
      <c r="G78" s="159">
        <f>G79</f>
        <v>206.3</v>
      </c>
      <c r="H78" s="141">
        <f>G78</f>
        <v>206.3</v>
      </c>
      <c r="I78" s="141"/>
    </row>
    <row r="79" spans="1:9" s="140" customFormat="1" ht="32.25" customHeight="1">
      <c r="A79" s="154" t="s">
        <v>358</v>
      </c>
      <c r="B79" s="155"/>
      <c r="C79" s="160" t="s">
        <v>405</v>
      </c>
      <c r="D79" s="160" t="s">
        <v>349</v>
      </c>
      <c r="E79" s="142" t="s">
        <v>415</v>
      </c>
      <c r="F79" s="142">
        <v>244</v>
      </c>
      <c r="G79" s="159">
        <v>206.3</v>
      </c>
      <c r="H79" s="141"/>
      <c r="I79" s="141"/>
    </row>
    <row r="80" spans="1:9" s="140" customFormat="1" ht="25.5">
      <c r="A80" s="169" t="s">
        <v>408</v>
      </c>
      <c r="B80" s="155"/>
      <c r="C80" s="160" t="s">
        <v>405</v>
      </c>
      <c r="D80" s="160" t="s">
        <v>349</v>
      </c>
      <c r="E80" s="142">
        <v>7952000</v>
      </c>
      <c r="F80" s="148">
        <v>240</v>
      </c>
      <c r="G80" s="173">
        <f>G81+G82</f>
        <v>350</v>
      </c>
      <c r="H80" s="141"/>
      <c r="I80" s="141"/>
    </row>
    <row r="81" spans="1:9" s="140" customFormat="1" ht="38.25">
      <c r="A81" s="169" t="s">
        <v>659</v>
      </c>
      <c r="B81" s="155"/>
      <c r="C81" s="160" t="s">
        <v>405</v>
      </c>
      <c r="D81" s="160" t="s">
        <v>349</v>
      </c>
      <c r="E81" s="142">
        <v>5220904</v>
      </c>
      <c r="F81" s="148">
        <v>244</v>
      </c>
      <c r="G81" s="159">
        <v>150</v>
      </c>
      <c r="H81" s="141"/>
      <c r="I81" s="141"/>
    </row>
    <row r="82" spans="1:9" s="140" customFormat="1" ht="38.25">
      <c r="A82" s="169" t="s">
        <v>660</v>
      </c>
      <c r="B82" s="155"/>
      <c r="C82" s="160" t="s">
        <v>405</v>
      </c>
      <c r="D82" s="160" t="s">
        <v>349</v>
      </c>
      <c r="E82" s="142">
        <v>7952000</v>
      </c>
      <c r="F82" s="148">
        <v>244</v>
      </c>
      <c r="G82" s="173">
        <v>200</v>
      </c>
      <c r="H82" s="141"/>
      <c r="I82" s="141"/>
    </row>
    <row r="83" spans="1:9" s="152" customFormat="1" ht="12.75">
      <c r="A83" s="145" t="s">
        <v>416</v>
      </c>
      <c r="B83" s="146">
        <v>802</v>
      </c>
      <c r="C83" s="147" t="s">
        <v>405</v>
      </c>
      <c r="D83" s="147" t="s">
        <v>384</v>
      </c>
      <c r="E83" s="148"/>
      <c r="F83" s="148"/>
      <c r="G83" s="149">
        <f>G85+G86+G90+G92+G95+G98</f>
        <v>2211.8</v>
      </c>
      <c r="H83" s="153">
        <f>H85+H86+H89+H92+H95</f>
        <v>1636.8</v>
      </c>
      <c r="I83" s="153"/>
    </row>
    <row r="84" spans="1:9" s="140" customFormat="1" ht="12.75">
      <c r="A84" s="169" t="s">
        <v>416</v>
      </c>
      <c r="B84" s="171">
        <v>802</v>
      </c>
      <c r="C84" s="160" t="s">
        <v>405</v>
      </c>
      <c r="D84" s="160" t="s">
        <v>384</v>
      </c>
      <c r="E84" s="157" t="s">
        <v>417</v>
      </c>
      <c r="F84" s="157"/>
      <c r="G84" s="173">
        <f>SUM(G85+G86+G90+G92+G95+G98)</f>
        <v>2211.8</v>
      </c>
      <c r="H84" s="172">
        <f>H83</f>
        <v>1636.8</v>
      </c>
      <c r="I84" s="172"/>
    </row>
    <row r="85" spans="1:9" s="140" customFormat="1" ht="12.75">
      <c r="A85" s="169" t="s">
        <v>418</v>
      </c>
      <c r="B85" s="171">
        <v>802</v>
      </c>
      <c r="C85" s="160" t="s">
        <v>405</v>
      </c>
      <c r="D85" s="160" t="s">
        <v>384</v>
      </c>
      <c r="E85" s="157" t="s">
        <v>419</v>
      </c>
      <c r="F85" s="157">
        <v>244</v>
      </c>
      <c r="G85" s="173">
        <v>248.8</v>
      </c>
      <c r="H85" s="172">
        <f>G85</f>
        <v>248.8</v>
      </c>
      <c r="I85" s="172"/>
    </row>
    <row r="86" spans="1:9" s="140" customFormat="1" ht="12.75">
      <c r="A86" s="154" t="s">
        <v>420</v>
      </c>
      <c r="B86" s="155">
        <v>802</v>
      </c>
      <c r="C86" s="160" t="s">
        <v>405</v>
      </c>
      <c r="D86" s="160" t="s">
        <v>384</v>
      </c>
      <c r="E86" s="142" t="s">
        <v>421</v>
      </c>
      <c r="F86" s="142"/>
      <c r="G86" s="159">
        <f>G88</f>
        <v>675</v>
      </c>
      <c r="H86" s="172">
        <f>SUM(H87)</f>
        <v>150</v>
      </c>
      <c r="I86" s="141"/>
    </row>
    <row r="87" spans="1:9" s="140" customFormat="1" ht="24" customHeight="1">
      <c r="A87" s="154" t="s">
        <v>357</v>
      </c>
      <c r="B87" s="155">
        <v>802</v>
      </c>
      <c r="C87" s="160" t="s">
        <v>405</v>
      </c>
      <c r="D87" s="160" t="s">
        <v>384</v>
      </c>
      <c r="E87" s="142" t="s">
        <v>421</v>
      </c>
      <c r="F87" s="157">
        <v>240</v>
      </c>
      <c r="G87" s="159">
        <f>G88</f>
        <v>675</v>
      </c>
      <c r="H87" s="172">
        <v>150</v>
      </c>
      <c r="I87" s="141"/>
    </row>
    <row r="88" spans="1:9" s="140" customFormat="1" ht="32.25" customHeight="1">
      <c r="A88" s="154" t="s">
        <v>358</v>
      </c>
      <c r="B88" s="155"/>
      <c r="C88" s="160" t="s">
        <v>405</v>
      </c>
      <c r="D88" s="160" t="s">
        <v>384</v>
      </c>
      <c r="E88" s="142" t="s">
        <v>421</v>
      </c>
      <c r="F88" s="142">
        <v>244</v>
      </c>
      <c r="G88" s="159">
        <v>675</v>
      </c>
      <c r="H88" s="172"/>
      <c r="I88" s="141"/>
    </row>
    <row r="89" spans="1:9" s="140" customFormat="1" ht="12.75">
      <c r="A89" s="154" t="s">
        <v>422</v>
      </c>
      <c r="B89" s="155">
        <v>802</v>
      </c>
      <c r="C89" s="160" t="s">
        <v>405</v>
      </c>
      <c r="D89" s="160" t="s">
        <v>384</v>
      </c>
      <c r="E89" s="142" t="s">
        <v>423</v>
      </c>
      <c r="F89" s="142"/>
      <c r="G89" s="159">
        <v>70</v>
      </c>
      <c r="H89" s="172">
        <f>H90</f>
        <v>170</v>
      </c>
      <c r="I89" s="141"/>
    </row>
    <row r="90" spans="1:9" s="140" customFormat="1" ht="32.25" customHeight="1">
      <c r="A90" s="154" t="s">
        <v>357</v>
      </c>
      <c r="B90" s="155">
        <v>802</v>
      </c>
      <c r="C90" s="160" t="s">
        <v>405</v>
      </c>
      <c r="D90" s="160" t="s">
        <v>384</v>
      </c>
      <c r="E90" s="142" t="s">
        <v>423</v>
      </c>
      <c r="F90" s="157">
        <v>240</v>
      </c>
      <c r="G90" s="159">
        <f>G89+G91</f>
        <v>170</v>
      </c>
      <c r="H90" s="172">
        <f>G90</f>
        <v>170</v>
      </c>
      <c r="I90" s="141"/>
    </row>
    <row r="91" spans="1:9" s="140" customFormat="1" ht="29.25" customHeight="1">
      <c r="A91" s="154" t="s">
        <v>358</v>
      </c>
      <c r="B91" s="155"/>
      <c r="C91" s="160" t="s">
        <v>405</v>
      </c>
      <c r="D91" s="160" t="s">
        <v>384</v>
      </c>
      <c r="E91" s="142" t="s">
        <v>423</v>
      </c>
      <c r="F91" s="142">
        <v>244</v>
      </c>
      <c r="G91" s="159">
        <v>100</v>
      </c>
      <c r="H91" s="172"/>
      <c r="I91" s="141"/>
    </row>
    <row r="92" spans="1:9" s="140" customFormat="1" ht="24.75" customHeight="1">
      <c r="A92" s="154" t="s">
        <v>424</v>
      </c>
      <c r="B92" s="155">
        <v>802</v>
      </c>
      <c r="C92" s="160" t="s">
        <v>405</v>
      </c>
      <c r="D92" s="160" t="s">
        <v>384</v>
      </c>
      <c r="E92" s="142" t="s">
        <v>425</v>
      </c>
      <c r="F92" s="142"/>
      <c r="G92" s="159">
        <f>G93</f>
        <v>173</v>
      </c>
      <c r="H92" s="141">
        <f>H93</f>
        <v>173</v>
      </c>
      <c r="I92" s="141"/>
    </row>
    <row r="93" spans="1:9" s="140" customFormat="1" ht="27.75" customHeight="1">
      <c r="A93" s="154" t="s">
        <v>357</v>
      </c>
      <c r="B93" s="155">
        <v>802</v>
      </c>
      <c r="C93" s="160" t="s">
        <v>405</v>
      </c>
      <c r="D93" s="160" t="s">
        <v>384</v>
      </c>
      <c r="E93" s="142" t="s">
        <v>425</v>
      </c>
      <c r="F93" s="157">
        <v>240</v>
      </c>
      <c r="G93" s="159">
        <f>G94</f>
        <v>173</v>
      </c>
      <c r="H93" s="141">
        <f>G93</f>
        <v>173</v>
      </c>
      <c r="I93" s="141"/>
    </row>
    <row r="94" spans="1:9" s="140" customFormat="1" ht="32.25" customHeight="1">
      <c r="A94" s="154" t="s">
        <v>358</v>
      </c>
      <c r="B94" s="155"/>
      <c r="C94" s="160" t="s">
        <v>405</v>
      </c>
      <c r="D94" s="160" t="s">
        <v>384</v>
      </c>
      <c r="E94" s="142" t="s">
        <v>425</v>
      </c>
      <c r="F94" s="142">
        <v>244</v>
      </c>
      <c r="G94" s="159">
        <v>173</v>
      </c>
      <c r="H94" s="141"/>
      <c r="I94" s="141"/>
    </row>
    <row r="95" spans="1:9" s="140" customFormat="1" ht="18" customHeight="1">
      <c r="A95" s="154" t="s">
        <v>426</v>
      </c>
      <c r="B95" s="155">
        <v>802</v>
      </c>
      <c r="C95" s="160" t="s">
        <v>405</v>
      </c>
      <c r="D95" s="160" t="s">
        <v>384</v>
      </c>
      <c r="E95" s="142" t="s">
        <v>427</v>
      </c>
      <c r="F95" s="142"/>
      <c r="G95" s="159">
        <f>G96</f>
        <v>895</v>
      </c>
      <c r="H95" s="172">
        <f>H96</f>
        <v>895</v>
      </c>
      <c r="I95" s="141"/>
    </row>
    <row r="96" spans="1:9" s="140" customFormat="1" ht="29.25" customHeight="1">
      <c r="A96" s="154" t="s">
        <v>357</v>
      </c>
      <c r="B96" s="155">
        <v>802</v>
      </c>
      <c r="C96" s="160" t="s">
        <v>405</v>
      </c>
      <c r="D96" s="160" t="s">
        <v>384</v>
      </c>
      <c r="E96" s="142" t="s">
        <v>427</v>
      </c>
      <c r="F96" s="157">
        <v>240</v>
      </c>
      <c r="G96" s="159">
        <f>G97</f>
        <v>895</v>
      </c>
      <c r="H96" s="172">
        <f>G96</f>
        <v>895</v>
      </c>
      <c r="I96" s="141"/>
    </row>
    <row r="97" spans="1:9" s="140" customFormat="1" ht="28.5" customHeight="1">
      <c r="A97" s="154" t="s">
        <v>358</v>
      </c>
      <c r="B97" s="155"/>
      <c r="C97" s="160" t="s">
        <v>405</v>
      </c>
      <c r="D97" s="160" t="s">
        <v>384</v>
      </c>
      <c r="E97" s="142" t="s">
        <v>427</v>
      </c>
      <c r="F97" s="142">
        <v>244</v>
      </c>
      <c r="G97" s="159">
        <v>895</v>
      </c>
      <c r="H97" s="172"/>
      <c r="I97" s="141"/>
    </row>
    <row r="98" spans="1:9" s="140" customFormat="1" ht="28.5" customHeight="1">
      <c r="A98" s="169" t="s">
        <v>408</v>
      </c>
      <c r="B98" s="155"/>
      <c r="C98" s="160" t="s">
        <v>405</v>
      </c>
      <c r="D98" s="160" t="s">
        <v>384</v>
      </c>
      <c r="E98" s="142">
        <v>7952000</v>
      </c>
      <c r="F98" s="142">
        <v>240</v>
      </c>
      <c r="G98" s="159">
        <f>G99+G100</f>
        <v>50</v>
      </c>
      <c r="H98" s="172"/>
      <c r="I98" s="141"/>
    </row>
    <row r="99" spans="1:9" s="140" customFormat="1" ht="54.75" customHeight="1">
      <c r="A99" s="169" t="s">
        <v>661</v>
      </c>
      <c r="B99" s="155"/>
      <c r="C99" s="160" t="s">
        <v>405</v>
      </c>
      <c r="D99" s="160" t="s">
        <v>384</v>
      </c>
      <c r="E99" s="142">
        <v>7952000</v>
      </c>
      <c r="F99" s="142">
        <v>244</v>
      </c>
      <c r="G99" s="159">
        <v>50</v>
      </c>
      <c r="H99" s="172"/>
      <c r="I99" s="141"/>
    </row>
    <row r="100" spans="1:9" s="140" customFormat="1" ht="28.5" customHeight="1">
      <c r="A100" s="169"/>
      <c r="B100" s="155"/>
      <c r="C100" s="160" t="s">
        <v>405</v>
      </c>
      <c r="D100" s="160" t="s">
        <v>384</v>
      </c>
      <c r="E100" s="142">
        <v>7952000</v>
      </c>
      <c r="F100" s="142">
        <v>244</v>
      </c>
      <c r="G100" s="159">
        <v>0</v>
      </c>
      <c r="H100" s="172"/>
      <c r="I100" s="141"/>
    </row>
    <row r="101" spans="1:9" s="140" customFormat="1" ht="25.5">
      <c r="A101" s="145" t="s">
        <v>428</v>
      </c>
      <c r="B101" s="146">
        <v>802</v>
      </c>
      <c r="C101" s="147" t="s">
        <v>378</v>
      </c>
      <c r="D101" s="147" t="s">
        <v>378</v>
      </c>
      <c r="E101" s="148"/>
      <c r="F101" s="148"/>
      <c r="G101" s="149">
        <f aca="true" t="shared" si="0" ref="G101:H103">G102</f>
        <v>33</v>
      </c>
      <c r="H101" s="151">
        <f t="shared" si="0"/>
        <v>33</v>
      </c>
      <c r="I101" s="151"/>
    </row>
    <row r="102" spans="1:9" s="140" customFormat="1" ht="24" customHeight="1">
      <c r="A102" s="169" t="s">
        <v>429</v>
      </c>
      <c r="B102" s="171">
        <v>802</v>
      </c>
      <c r="C102" s="160" t="s">
        <v>378</v>
      </c>
      <c r="D102" s="160" t="s">
        <v>378</v>
      </c>
      <c r="E102" s="157" t="s">
        <v>430</v>
      </c>
      <c r="F102" s="157"/>
      <c r="G102" s="173">
        <f t="shared" si="0"/>
        <v>33</v>
      </c>
      <c r="H102" s="172">
        <f t="shared" si="0"/>
        <v>33</v>
      </c>
      <c r="I102" s="172"/>
    </row>
    <row r="103" spans="1:9" s="140" customFormat="1" ht="25.5">
      <c r="A103" s="154" t="s">
        <v>431</v>
      </c>
      <c r="B103" s="155">
        <v>802</v>
      </c>
      <c r="C103" s="160" t="s">
        <v>378</v>
      </c>
      <c r="D103" s="160" t="s">
        <v>378</v>
      </c>
      <c r="E103" s="142" t="s">
        <v>432</v>
      </c>
      <c r="F103" s="142"/>
      <c r="G103" s="159">
        <f t="shared" si="0"/>
        <v>33</v>
      </c>
      <c r="H103" s="172">
        <f t="shared" si="0"/>
        <v>33</v>
      </c>
      <c r="I103" s="141"/>
    </row>
    <row r="104" spans="1:9" s="140" customFormat="1" ht="28.5" customHeight="1">
      <c r="A104" s="154" t="s">
        <v>357</v>
      </c>
      <c r="B104" s="155">
        <v>802</v>
      </c>
      <c r="C104" s="160" t="s">
        <v>378</v>
      </c>
      <c r="D104" s="160" t="s">
        <v>378</v>
      </c>
      <c r="E104" s="142" t="s">
        <v>432</v>
      </c>
      <c r="F104" s="148">
        <v>240</v>
      </c>
      <c r="G104" s="159">
        <v>33</v>
      </c>
      <c r="H104" s="172">
        <f>G104</f>
        <v>33</v>
      </c>
      <c r="I104" s="141"/>
    </row>
    <row r="105" spans="1:9" s="140" customFormat="1" ht="28.5" customHeight="1">
      <c r="A105" s="154" t="s">
        <v>358</v>
      </c>
      <c r="B105" s="155"/>
      <c r="C105" s="160" t="s">
        <v>378</v>
      </c>
      <c r="D105" s="160" t="s">
        <v>378</v>
      </c>
      <c r="E105" s="142" t="s">
        <v>432</v>
      </c>
      <c r="F105" s="142">
        <v>244</v>
      </c>
      <c r="G105" s="159">
        <v>33</v>
      </c>
      <c r="H105" s="172"/>
      <c r="I105" s="141"/>
    </row>
    <row r="106" spans="1:10" s="140" customFormat="1" ht="28.5" customHeight="1">
      <c r="A106" s="145" t="s">
        <v>433</v>
      </c>
      <c r="B106" s="146">
        <v>802</v>
      </c>
      <c r="C106" s="147" t="s">
        <v>434</v>
      </c>
      <c r="D106" s="147"/>
      <c r="E106" s="148"/>
      <c r="F106" s="148"/>
      <c r="G106" s="149">
        <f>G108+G110+G113+G116</f>
        <v>1965.9</v>
      </c>
      <c r="H106" s="151">
        <f>G106</f>
        <v>1965.9</v>
      </c>
      <c r="I106" s="151"/>
      <c r="J106" s="152"/>
    </row>
    <row r="107" spans="1:9" s="140" customFormat="1" ht="12.75">
      <c r="A107" s="154" t="s">
        <v>435</v>
      </c>
      <c r="B107" s="155">
        <v>802</v>
      </c>
      <c r="C107" s="156" t="s">
        <v>434</v>
      </c>
      <c r="D107" s="156" t="s">
        <v>348</v>
      </c>
      <c r="E107" s="142"/>
      <c r="F107" s="142"/>
      <c r="G107" s="159"/>
      <c r="H107" s="141">
        <f>H109</f>
        <v>1207</v>
      </c>
      <c r="I107" s="141"/>
    </row>
    <row r="108" spans="1:9" s="140" customFormat="1" ht="12.75">
      <c r="A108" s="154" t="s">
        <v>436</v>
      </c>
      <c r="B108" s="155"/>
      <c r="C108" s="160" t="s">
        <v>434</v>
      </c>
      <c r="D108" s="160" t="s">
        <v>348</v>
      </c>
      <c r="E108" s="156" t="s">
        <v>437</v>
      </c>
      <c r="F108" s="142">
        <v>244</v>
      </c>
      <c r="G108" s="158">
        <v>0</v>
      </c>
      <c r="H108" s="141"/>
      <c r="I108" s="141"/>
    </row>
    <row r="109" spans="1:9" s="140" customFormat="1" ht="29.25" customHeight="1">
      <c r="A109" s="154" t="s">
        <v>438</v>
      </c>
      <c r="B109" s="155">
        <v>802</v>
      </c>
      <c r="C109" s="156" t="s">
        <v>434</v>
      </c>
      <c r="D109" s="156" t="s">
        <v>348</v>
      </c>
      <c r="E109" s="142" t="s">
        <v>439</v>
      </c>
      <c r="F109" s="142"/>
      <c r="G109" s="159">
        <f>G110+G113+G116</f>
        <v>1965.9</v>
      </c>
      <c r="H109" s="141">
        <f>H110</f>
        <v>1207</v>
      </c>
      <c r="I109" s="141"/>
    </row>
    <row r="110" spans="1:9" s="140" customFormat="1" ht="25.5" customHeight="1">
      <c r="A110" s="154" t="s">
        <v>440</v>
      </c>
      <c r="B110" s="155">
        <v>802</v>
      </c>
      <c r="C110" s="156" t="s">
        <v>434</v>
      </c>
      <c r="D110" s="156" t="s">
        <v>348</v>
      </c>
      <c r="E110" s="142" t="s">
        <v>441</v>
      </c>
      <c r="F110" s="142"/>
      <c r="G110" s="158">
        <f>G111</f>
        <v>1207</v>
      </c>
      <c r="H110" s="141">
        <f>H111</f>
        <v>1207</v>
      </c>
      <c r="I110" s="141"/>
    </row>
    <row r="111" spans="1:9" s="140" customFormat="1" ht="27.75" customHeight="1">
      <c r="A111" s="169" t="s">
        <v>645</v>
      </c>
      <c r="B111" s="155">
        <v>802</v>
      </c>
      <c r="C111" s="156" t="s">
        <v>434</v>
      </c>
      <c r="D111" s="156" t="s">
        <v>348</v>
      </c>
      <c r="E111" s="142" t="s">
        <v>441</v>
      </c>
      <c r="F111" s="148">
        <v>110</v>
      </c>
      <c r="G111" s="159">
        <f>G112</f>
        <v>1207</v>
      </c>
      <c r="H111" s="141">
        <f>G111</f>
        <v>1207</v>
      </c>
      <c r="I111" s="141"/>
    </row>
    <row r="112" spans="1:9" s="140" customFormat="1" ht="19.5" customHeight="1">
      <c r="A112" s="154" t="s">
        <v>352</v>
      </c>
      <c r="B112" s="155"/>
      <c r="C112" s="156" t="s">
        <v>434</v>
      </c>
      <c r="D112" s="156" t="s">
        <v>348</v>
      </c>
      <c r="E112" s="142" t="s">
        <v>441</v>
      </c>
      <c r="F112" s="142">
        <v>111</v>
      </c>
      <c r="G112" s="159">
        <v>1207</v>
      </c>
      <c r="H112" s="141"/>
      <c r="I112" s="141"/>
    </row>
    <row r="113" spans="1:9" s="140" customFormat="1" ht="29.25" customHeight="1">
      <c r="A113" s="154" t="s">
        <v>357</v>
      </c>
      <c r="B113" s="155"/>
      <c r="C113" s="156" t="s">
        <v>434</v>
      </c>
      <c r="D113" s="156" t="s">
        <v>348</v>
      </c>
      <c r="E113" s="142" t="s">
        <v>441</v>
      </c>
      <c r="F113" s="157">
        <v>240</v>
      </c>
      <c r="G113" s="158">
        <f>G114+G115</f>
        <v>736.4</v>
      </c>
      <c r="H113" s="141"/>
      <c r="I113" s="141"/>
    </row>
    <row r="114" spans="1:9" s="140" customFormat="1" ht="29.25" customHeight="1">
      <c r="A114" s="169" t="s">
        <v>652</v>
      </c>
      <c r="B114" s="155"/>
      <c r="C114" s="160" t="s">
        <v>434</v>
      </c>
      <c r="D114" s="160" t="s">
        <v>348</v>
      </c>
      <c r="E114" s="142">
        <v>4409900</v>
      </c>
      <c r="F114" s="157">
        <v>242</v>
      </c>
      <c r="G114" s="173">
        <v>57</v>
      </c>
      <c r="H114" s="141"/>
      <c r="I114" s="141"/>
    </row>
    <row r="115" spans="1:9" s="140" customFormat="1" ht="30" customHeight="1">
      <c r="A115" s="169" t="s">
        <v>654</v>
      </c>
      <c r="B115" s="155"/>
      <c r="C115" s="156" t="s">
        <v>434</v>
      </c>
      <c r="D115" s="156" t="s">
        <v>348</v>
      </c>
      <c r="E115" s="142" t="s">
        <v>441</v>
      </c>
      <c r="F115" s="142">
        <v>244</v>
      </c>
      <c r="G115" s="159">
        <v>679.4</v>
      </c>
      <c r="H115" s="141"/>
      <c r="I115" s="141"/>
    </row>
    <row r="116" spans="1:9" s="140" customFormat="1" ht="21" customHeight="1">
      <c r="A116" s="154" t="s">
        <v>359</v>
      </c>
      <c r="B116" s="155"/>
      <c r="C116" s="156" t="s">
        <v>434</v>
      </c>
      <c r="D116" s="156" t="s">
        <v>348</v>
      </c>
      <c r="E116" s="142" t="s">
        <v>441</v>
      </c>
      <c r="F116" s="142">
        <v>850</v>
      </c>
      <c r="G116" s="158">
        <f>G117+G118</f>
        <v>22.5</v>
      </c>
      <c r="H116" s="141">
        <f>H117</f>
        <v>22</v>
      </c>
      <c r="I116" s="141"/>
    </row>
    <row r="117" spans="1:9" s="140" customFormat="1" ht="24" customHeight="1">
      <c r="A117" s="154" t="s">
        <v>360</v>
      </c>
      <c r="B117" s="155"/>
      <c r="C117" s="156" t="s">
        <v>434</v>
      </c>
      <c r="D117" s="156" t="s">
        <v>348</v>
      </c>
      <c r="E117" s="142" t="s">
        <v>441</v>
      </c>
      <c r="F117" s="142">
        <v>851</v>
      </c>
      <c r="G117" s="159">
        <v>22</v>
      </c>
      <c r="H117" s="141">
        <f>G117</f>
        <v>22</v>
      </c>
      <c r="I117" s="141"/>
    </row>
    <row r="118" spans="1:9" s="140" customFormat="1" ht="15" customHeight="1">
      <c r="A118" s="154" t="s">
        <v>361</v>
      </c>
      <c r="B118" s="155"/>
      <c r="C118" s="156" t="s">
        <v>434</v>
      </c>
      <c r="D118" s="156" t="s">
        <v>348</v>
      </c>
      <c r="E118" s="142" t="s">
        <v>441</v>
      </c>
      <c r="F118" s="142">
        <v>852</v>
      </c>
      <c r="G118" s="159">
        <v>0.5</v>
      </c>
      <c r="H118" s="141"/>
      <c r="I118" s="141"/>
    </row>
    <row r="119" spans="1:9" s="140" customFormat="1" ht="15" customHeight="1">
      <c r="A119" s="145" t="s">
        <v>442</v>
      </c>
      <c r="B119" s="155"/>
      <c r="C119" s="147" t="s">
        <v>443</v>
      </c>
      <c r="D119" s="156"/>
      <c r="E119" s="142"/>
      <c r="F119" s="142"/>
      <c r="G119" s="149">
        <f>G120</f>
        <v>32</v>
      </c>
      <c r="H119" s="141"/>
      <c r="I119" s="141"/>
    </row>
    <row r="120" spans="1:9" s="140" customFormat="1" ht="15" customHeight="1">
      <c r="A120" s="154" t="s">
        <v>444</v>
      </c>
      <c r="B120" s="155"/>
      <c r="C120" s="156" t="s">
        <v>443</v>
      </c>
      <c r="D120" s="156" t="s">
        <v>384</v>
      </c>
      <c r="E120" s="142"/>
      <c r="F120" s="142"/>
      <c r="G120" s="158">
        <f>G121+G122+G123</f>
        <v>32</v>
      </c>
      <c r="H120" s="141"/>
      <c r="I120" s="141"/>
    </row>
    <row r="121" spans="1:9" s="140" customFormat="1" ht="28.5" customHeight="1">
      <c r="A121" s="154" t="s">
        <v>445</v>
      </c>
      <c r="B121" s="155"/>
      <c r="C121" s="156" t="s">
        <v>443</v>
      </c>
      <c r="D121" s="156" t="s">
        <v>384</v>
      </c>
      <c r="E121" s="142" t="s">
        <v>372</v>
      </c>
      <c r="F121" s="142">
        <v>321</v>
      </c>
      <c r="G121" s="159">
        <v>10</v>
      </c>
      <c r="H121" s="141"/>
      <c r="I121" s="141"/>
    </row>
    <row r="122" spans="1:9" s="140" customFormat="1" ht="15" customHeight="1">
      <c r="A122" s="154" t="s">
        <v>446</v>
      </c>
      <c r="B122" s="155"/>
      <c r="C122" s="156" t="s">
        <v>443</v>
      </c>
      <c r="D122" s="156" t="s">
        <v>384</v>
      </c>
      <c r="E122" s="142" t="s">
        <v>447</v>
      </c>
      <c r="F122" s="142"/>
      <c r="G122" s="158">
        <v>10</v>
      </c>
      <c r="H122" s="141"/>
      <c r="I122" s="141"/>
    </row>
    <row r="123" spans="1:9" s="140" customFormat="1" ht="15" customHeight="1">
      <c r="A123" s="154" t="s">
        <v>448</v>
      </c>
      <c r="B123" s="155"/>
      <c r="C123" s="156" t="s">
        <v>443</v>
      </c>
      <c r="D123" s="156" t="s">
        <v>384</v>
      </c>
      <c r="E123" s="142" t="s">
        <v>449</v>
      </c>
      <c r="F123" s="142">
        <v>321</v>
      </c>
      <c r="G123" s="159">
        <v>12</v>
      </c>
      <c r="H123" s="141"/>
      <c r="I123" s="141"/>
    </row>
    <row r="124" spans="1:9" s="140" customFormat="1" ht="14.25" customHeight="1">
      <c r="A124" s="145" t="s">
        <v>450</v>
      </c>
      <c r="B124" s="155"/>
      <c r="C124" s="147" t="s">
        <v>368</v>
      </c>
      <c r="D124" s="156"/>
      <c r="E124" s="142"/>
      <c r="F124" s="142"/>
      <c r="G124" s="149">
        <f>G125</f>
        <v>35</v>
      </c>
      <c r="H124" s="151">
        <f>H125</f>
        <v>35</v>
      </c>
      <c r="I124" s="168"/>
    </row>
    <row r="125" spans="1:9" s="140" customFormat="1" ht="13.5" customHeight="1">
      <c r="A125" s="145" t="s">
        <v>451</v>
      </c>
      <c r="B125" s="155"/>
      <c r="C125" s="156" t="s">
        <v>368</v>
      </c>
      <c r="D125" s="160" t="s">
        <v>349</v>
      </c>
      <c r="E125" s="142"/>
      <c r="F125" s="142"/>
      <c r="G125" s="159">
        <f>G126</f>
        <v>35</v>
      </c>
      <c r="H125" s="141">
        <f>H126</f>
        <v>35</v>
      </c>
      <c r="I125" s="141"/>
    </row>
    <row r="126" spans="1:9" s="140" customFormat="1" ht="26.25" customHeight="1">
      <c r="A126" s="154" t="s">
        <v>452</v>
      </c>
      <c r="B126" s="155"/>
      <c r="C126" s="156" t="s">
        <v>368</v>
      </c>
      <c r="D126" s="160" t="s">
        <v>349</v>
      </c>
      <c r="E126" s="142">
        <v>5129700</v>
      </c>
      <c r="F126" s="142"/>
      <c r="G126" s="159">
        <f>G128</f>
        <v>35</v>
      </c>
      <c r="H126" s="141">
        <f>H128</f>
        <v>35</v>
      </c>
      <c r="I126" s="141"/>
    </row>
    <row r="127" spans="1:9" s="140" customFormat="1" ht="26.25" customHeight="1">
      <c r="A127" s="154" t="s">
        <v>453</v>
      </c>
      <c r="B127" s="155"/>
      <c r="C127" s="156" t="s">
        <v>368</v>
      </c>
      <c r="D127" s="160" t="s">
        <v>349</v>
      </c>
      <c r="E127" s="142">
        <v>5129700</v>
      </c>
      <c r="F127" s="142"/>
      <c r="G127" s="159">
        <f>G128</f>
        <v>35</v>
      </c>
      <c r="H127" s="141"/>
      <c r="I127" s="141"/>
    </row>
    <row r="128" spans="1:9" s="140" customFormat="1" ht="27.75" customHeight="1">
      <c r="A128" s="154" t="s">
        <v>357</v>
      </c>
      <c r="B128" s="155"/>
      <c r="C128" s="156" t="s">
        <v>368</v>
      </c>
      <c r="D128" s="160" t="s">
        <v>349</v>
      </c>
      <c r="E128" s="142">
        <v>5129700</v>
      </c>
      <c r="F128" s="148">
        <v>240</v>
      </c>
      <c r="G128" s="159">
        <v>35</v>
      </c>
      <c r="H128" s="141">
        <f>G128</f>
        <v>35</v>
      </c>
      <c r="I128" s="141"/>
    </row>
    <row r="129" spans="1:9" s="140" customFormat="1" ht="27" customHeight="1">
      <c r="A129" s="154" t="s">
        <v>358</v>
      </c>
      <c r="B129" s="155"/>
      <c r="C129" s="156" t="s">
        <v>368</v>
      </c>
      <c r="D129" s="160" t="s">
        <v>349</v>
      </c>
      <c r="E129" s="142">
        <v>5129700</v>
      </c>
      <c r="F129" s="142">
        <v>244</v>
      </c>
      <c r="G129" s="159">
        <v>35</v>
      </c>
      <c r="H129" s="141"/>
      <c r="I129" s="141"/>
    </row>
    <row r="130" spans="1:9" s="140" customFormat="1" ht="27.75" customHeight="1" hidden="1">
      <c r="A130" s="145" t="s">
        <v>444</v>
      </c>
      <c r="B130" s="155"/>
      <c r="C130" s="147" t="s">
        <v>454</v>
      </c>
      <c r="D130" s="156"/>
      <c r="E130" s="142"/>
      <c r="F130" s="142"/>
      <c r="G130" s="158"/>
      <c r="H130" s="153"/>
      <c r="I130" s="153"/>
    </row>
    <row r="131" spans="1:9" s="140" customFormat="1" ht="0.75" customHeight="1" hidden="1">
      <c r="A131" s="145"/>
      <c r="B131" s="155"/>
      <c r="C131" s="147">
        <v>10</v>
      </c>
      <c r="D131" s="156" t="s">
        <v>455</v>
      </c>
      <c r="E131" s="142" t="s">
        <v>449</v>
      </c>
      <c r="F131" s="142" t="s">
        <v>456</v>
      </c>
      <c r="G131" s="159"/>
      <c r="H131" s="153"/>
      <c r="I131" s="141"/>
    </row>
    <row r="132" spans="1:9" s="140" customFormat="1" ht="27.75" customHeight="1" hidden="1">
      <c r="A132" s="145"/>
      <c r="B132" s="155"/>
      <c r="C132" s="147">
        <v>10</v>
      </c>
      <c r="D132" s="156" t="s">
        <v>455</v>
      </c>
      <c r="E132" s="142" t="s">
        <v>457</v>
      </c>
      <c r="F132" s="142" t="s">
        <v>456</v>
      </c>
      <c r="G132" s="159"/>
      <c r="H132" s="153"/>
      <c r="I132" s="141"/>
    </row>
    <row r="133" spans="1:9" s="140" customFormat="1" ht="27.75" customHeight="1" hidden="1">
      <c r="A133" s="154" t="s">
        <v>408</v>
      </c>
      <c r="B133" s="155"/>
      <c r="C133" s="156" t="s">
        <v>454</v>
      </c>
      <c r="D133" s="156" t="s">
        <v>384</v>
      </c>
      <c r="E133" s="142">
        <v>7950000</v>
      </c>
      <c r="F133" s="156" t="s">
        <v>458</v>
      </c>
      <c r="G133" s="173"/>
      <c r="H133" s="172"/>
      <c r="I133" s="141"/>
    </row>
    <row r="134" spans="1:9" s="140" customFormat="1" ht="39.75" customHeight="1" hidden="1">
      <c r="A134" s="154" t="s">
        <v>459</v>
      </c>
      <c r="B134" s="155"/>
      <c r="C134" s="156">
        <v>10</v>
      </c>
      <c r="D134" s="156" t="s">
        <v>384</v>
      </c>
      <c r="E134" s="156" t="s">
        <v>460</v>
      </c>
      <c r="F134" s="156" t="s">
        <v>458</v>
      </c>
      <c r="G134" s="159"/>
      <c r="H134" s="167"/>
      <c r="I134" s="163"/>
    </row>
    <row r="135" spans="1:9" s="140" customFormat="1" ht="51.75" customHeight="1" hidden="1">
      <c r="A135" s="145" t="s">
        <v>461</v>
      </c>
      <c r="B135" s="146">
        <v>802</v>
      </c>
      <c r="C135" s="147">
        <v>11</v>
      </c>
      <c r="D135" s="147"/>
      <c r="E135" s="148"/>
      <c r="F135" s="148"/>
      <c r="G135" s="158">
        <f>SUM(G139)</f>
        <v>0</v>
      </c>
      <c r="H135" s="153">
        <f>H136</f>
        <v>0</v>
      </c>
      <c r="I135" s="153"/>
    </row>
    <row r="136" spans="1:9" s="140" customFormat="1" ht="15.75" customHeight="1" hidden="1">
      <c r="A136" s="169" t="s">
        <v>462</v>
      </c>
      <c r="B136" s="171">
        <v>802</v>
      </c>
      <c r="C136" s="160">
        <v>11</v>
      </c>
      <c r="D136" s="160" t="s">
        <v>463</v>
      </c>
      <c r="E136" s="157"/>
      <c r="F136" s="157"/>
      <c r="G136" s="173">
        <f>G137</f>
        <v>0</v>
      </c>
      <c r="H136" s="172">
        <f>H137</f>
        <v>0</v>
      </c>
      <c r="I136" s="172"/>
    </row>
    <row r="137" spans="1:9" s="140" customFormat="1" ht="15" customHeight="1" hidden="1">
      <c r="A137" s="169" t="s">
        <v>464</v>
      </c>
      <c r="B137" s="171">
        <v>802</v>
      </c>
      <c r="C137" s="160">
        <v>11</v>
      </c>
      <c r="D137" s="160" t="s">
        <v>463</v>
      </c>
      <c r="E137" s="157" t="s">
        <v>465</v>
      </c>
      <c r="F137" s="157"/>
      <c r="G137" s="173">
        <f>G138</f>
        <v>0</v>
      </c>
      <c r="H137" s="172">
        <f>H138</f>
        <v>0</v>
      </c>
      <c r="I137" s="172"/>
    </row>
    <row r="138" spans="1:9" s="140" customFormat="1" ht="24" customHeight="1" hidden="1">
      <c r="A138" s="154" t="s">
        <v>466</v>
      </c>
      <c r="B138" s="155">
        <v>802</v>
      </c>
      <c r="C138" s="156">
        <v>11</v>
      </c>
      <c r="D138" s="156" t="s">
        <v>463</v>
      </c>
      <c r="E138" s="142" t="s">
        <v>467</v>
      </c>
      <c r="F138" s="142"/>
      <c r="G138" s="159">
        <f>G139</f>
        <v>0</v>
      </c>
      <c r="H138" s="141">
        <f>H139</f>
        <v>0</v>
      </c>
      <c r="I138" s="141"/>
    </row>
    <row r="139" spans="1:9" s="140" customFormat="1" ht="15.75" customHeight="1" hidden="1">
      <c r="A139" s="154" t="s">
        <v>462</v>
      </c>
      <c r="B139" s="155">
        <v>802</v>
      </c>
      <c r="C139" s="156">
        <v>11</v>
      </c>
      <c r="D139" s="156" t="s">
        <v>463</v>
      </c>
      <c r="E139" s="142" t="s">
        <v>467</v>
      </c>
      <c r="F139" s="142" t="s">
        <v>468</v>
      </c>
      <c r="G139" s="159">
        <v>0</v>
      </c>
      <c r="H139" s="141">
        <f>G139</f>
        <v>0</v>
      </c>
      <c r="I139" s="141"/>
    </row>
    <row r="140" spans="1:9" s="140" customFormat="1" ht="31.5" customHeight="1">
      <c r="A140" s="145" t="s">
        <v>481</v>
      </c>
      <c r="B140" s="155"/>
      <c r="C140" s="160" t="s">
        <v>477</v>
      </c>
      <c r="D140" s="160" t="s">
        <v>348</v>
      </c>
      <c r="E140" s="142"/>
      <c r="F140" s="142"/>
      <c r="G140" s="158"/>
      <c r="H140" s="141"/>
      <c r="I140" s="141"/>
    </row>
    <row r="141" spans="1:9" s="140" customFormat="1" ht="15.75" customHeight="1">
      <c r="A141" s="169" t="s">
        <v>476</v>
      </c>
      <c r="B141" s="155"/>
      <c r="C141" s="160" t="s">
        <v>477</v>
      </c>
      <c r="D141" s="160" t="s">
        <v>348</v>
      </c>
      <c r="E141" s="142">
        <v>650300</v>
      </c>
      <c r="F141" s="142">
        <v>720</v>
      </c>
      <c r="G141" s="159"/>
      <c r="H141" s="141"/>
      <c r="I141" s="141"/>
    </row>
    <row r="142" spans="1:10" s="140" customFormat="1" ht="18.75" customHeight="1">
      <c r="A142" s="145" t="s">
        <v>469</v>
      </c>
      <c r="B142" s="146"/>
      <c r="C142" s="147"/>
      <c r="D142" s="147"/>
      <c r="E142" s="148"/>
      <c r="F142" s="148"/>
      <c r="G142" s="233">
        <f>G12+G35+G46+G50+G58+G67+G83+G101+G106+G119+G124+G140</f>
        <v>9588.65</v>
      </c>
      <c r="H142" s="174" t="e">
        <f>H12+H46+H50+H59+H67+H101+H106+H124</f>
        <v>#REF!</v>
      </c>
      <c r="I142" s="153"/>
      <c r="J142" s="175"/>
    </row>
    <row r="143" ht="12.75">
      <c r="A143" s="176"/>
    </row>
    <row r="144" ht="12.75">
      <c r="A144" s="176"/>
    </row>
    <row r="145" ht="12.75">
      <c r="A145" s="176"/>
    </row>
    <row r="146" spans="1:7" ht="12.75">
      <c r="A146" s="176"/>
      <c r="G146" s="177"/>
    </row>
    <row r="147" ht="12.75">
      <c r="A147" s="176"/>
    </row>
    <row r="148" spans="1:8" ht="12.75">
      <c r="A148" s="176"/>
      <c r="H148" s="178"/>
    </row>
    <row r="149" ht="12.75">
      <c r="A149" s="176"/>
    </row>
    <row r="150" ht="12.75">
      <c r="A150" s="176"/>
    </row>
    <row r="151" ht="12.75">
      <c r="A151" s="176"/>
    </row>
    <row r="152" ht="12.75">
      <c r="A152" s="136"/>
    </row>
    <row r="153" ht="12.75">
      <c r="A153" s="136"/>
    </row>
    <row r="154" ht="12.75">
      <c r="A154" s="136"/>
    </row>
    <row r="155" ht="12.75">
      <c r="A155" s="136"/>
    </row>
    <row r="156" ht="12.75">
      <c r="A156" s="136"/>
    </row>
    <row r="157" ht="12.75">
      <c r="A157" s="136"/>
    </row>
    <row r="158" ht="12.75">
      <c r="A158" s="136"/>
    </row>
    <row r="159" ht="12.75">
      <c r="A159" s="136"/>
    </row>
    <row r="160" ht="12.75">
      <c r="A160" s="136"/>
    </row>
    <row r="161" ht="12.75">
      <c r="A161" s="136"/>
    </row>
    <row r="162" ht="12.75">
      <c r="A162" s="136"/>
    </row>
    <row r="163" ht="12.75">
      <c r="A163" s="136"/>
    </row>
    <row r="164" ht="12.75">
      <c r="A164" s="136"/>
    </row>
    <row r="165" ht="12.75">
      <c r="A165" s="136"/>
    </row>
    <row r="166" ht="12.75">
      <c r="A166" s="136"/>
    </row>
    <row r="167" ht="12.75">
      <c r="A167" s="136"/>
    </row>
    <row r="168" ht="12.75">
      <c r="A168" s="136"/>
    </row>
    <row r="169" ht="12.75">
      <c r="A169" s="136"/>
    </row>
    <row r="170" ht="12.75">
      <c r="A170" s="136"/>
    </row>
    <row r="171" ht="12.75">
      <c r="A171" s="136"/>
    </row>
    <row r="172" ht="12.75">
      <c r="A172" s="136"/>
    </row>
    <row r="173" ht="12.75">
      <c r="A173" s="136"/>
    </row>
    <row r="174" ht="12.75">
      <c r="A174" s="136"/>
    </row>
  </sheetData>
  <sheetProtection/>
  <mergeCells count="6">
    <mergeCell ref="C1:G1"/>
    <mergeCell ref="C2:G2"/>
    <mergeCell ref="A4:I6"/>
    <mergeCell ref="A7:G7"/>
    <mergeCell ref="A8:A9"/>
    <mergeCell ref="B8:F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2013-12-06T04:12:15Z</cp:lastPrinted>
  <dcterms:created xsi:type="dcterms:W3CDTF">1996-10-08T23:32:33Z</dcterms:created>
  <dcterms:modified xsi:type="dcterms:W3CDTF">2013-12-06T06:08:53Z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